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package/2006/relationships/metadata/core-properties" Target="docProps/core.xml"/></Relationships>
</file>

<file path=xl/workbook.xml><?xml version="1.0" encoding="utf-8"?>
<workbook xmlns:r="http://schemas.openxmlformats.org/officeDocument/2006/relationships" xmlns="http://schemas.openxmlformats.org/spreadsheetml/2006/main">
  <fileVersion appName="xl" lastEdited="5" lowestEdited="5" rupBuild="9303"/>
  <workbookPr defaultThemeVersion="124226"/>
  <bookViews>
    <workbookView xWindow="240" yWindow="75" windowWidth="16275" windowHeight="9285" activeTab="1"/>
  </bookViews>
  <sheets>
    <sheet name="P8-9" sheetId="1" r:id="rId1"/>
    <sheet name="P8-14" sheetId="2" r:id="rId2"/>
    <sheet name="P8-27" sheetId="3" r:id="rId3"/>
    <sheet name="P9-5" sheetId="4" r:id="rId4"/>
    <sheet name="P9-7" sheetId="5" r:id="rId5"/>
    <sheet name="P9-9" sheetId="6" r:id="rId6"/>
    <sheet name="P9-10" sheetId="7" r:id="rId7"/>
    <sheet name="P9-17" sheetId="8" r:id="rId8"/>
  </sheets>
</workbook>
</file>

<file path=xl/sharedStrings.xml><?xml version="1.0" encoding="utf-8"?>
<sst xmlns="http://schemas.openxmlformats.org/spreadsheetml/2006/main" uniqueCount="113" count="113">
  <si>
    <t>Year</t>
  </si>
  <si>
    <t>Beginning</t>
  </si>
  <si>
    <t>End</t>
  </si>
  <si>
    <t>Stock Price</t>
  </si>
  <si>
    <t>Rate of Return</t>
  </si>
  <si>
    <t xml:space="preserve"> =(End value - Beginning value)/Beginning value</t>
  </si>
  <si>
    <t>a</t>
  </si>
  <si>
    <t>P8-9</t>
  </si>
  <si>
    <t>b</t>
  </si>
  <si>
    <t>Average return</t>
  </si>
  <si>
    <t>c</t>
  </si>
  <si>
    <t>Standard deviation</t>
  </si>
  <si>
    <t>Average</t>
  </si>
  <si>
    <t>Difference</t>
  </si>
  <si>
    <t>(Difference)^2</t>
  </si>
  <si>
    <t>Variance</t>
  </si>
  <si>
    <t>Standard Deviation = Sqrt(variance)</t>
  </si>
  <si>
    <t xml:space="preserve">Standard Deviation </t>
  </si>
  <si>
    <t>Variance = (Sum of difference^2)/n-1</t>
  </si>
  <si>
    <t>d</t>
  </si>
  <si>
    <t>Coefficient of variation</t>
  </si>
  <si>
    <t>e</t>
  </si>
  <si>
    <t>Coefficient of variation = SD/Average</t>
  </si>
  <si>
    <t>SD</t>
  </si>
  <si>
    <t>CV</t>
  </si>
  <si>
    <t>Asset F</t>
  </si>
  <si>
    <t>Asset G</t>
  </si>
  <si>
    <t>Asset H</t>
  </si>
  <si>
    <t>Alternative 1</t>
  </si>
  <si>
    <t>Alternative 2</t>
  </si>
  <si>
    <t>Alternative 3</t>
  </si>
  <si>
    <t>The best recommendation would be Alternative 2 given the zero variation. Very minimal risk is involved</t>
  </si>
  <si>
    <t>Asset</t>
  </si>
  <si>
    <t>B</t>
  </si>
  <si>
    <t xml:space="preserve">A </t>
  </si>
  <si>
    <t>C</t>
  </si>
  <si>
    <t>D</t>
  </si>
  <si>
    <t>Beta at purchase</t>
  </si>
  <si>
    <t>Yearly income</t>
  </si>
  <si>
    <t>Cost</t>
  </si>
  <si>
    <t>Value Today</t>
  </si>
  <si>
    <t>Portfolio beta</t>
  </si>
  <si>
    <t xml:space="preserve"> = 0.2*0.8+0.35*0.95+0.3*1.5+0.15*1.25</t>
  </si>
  <si>
    <t>Return on each asset</t>
  </si>
  <si>
    <t>Asset A</t>
  </si>
  <si>
    <t>Asset B</t>
  </si>
  <si>
    <t>Asset C</t>
  </si>
  <si>
    <t>Asset D</t>
  </si>
  <si>
    <t xml:space="preserve"> =((Value today - Cost) + Yearly income)/Cost</t>
  </si>
  <si>
    <t>Return of the portfolio</t>
  </si>
  <si>
    <t>Sums</t>
  </si>
  <si>
    <t xml:space="preserve">Expected rate of return </t>
  </si>
  <si>
    <t>Market return</t>
  </si>
  <si>
    <t>risk-free rate</t>
  </si>
  <si>
    <t xml:space="preserve"> = market rate + (beta at purchase *(risk-free rate - market return))</t>
  </si>
  <si>
    <t xml:space="preserve">Only the investments on assets C and D indicated performance increase after exceeding the CAPM expected returns. The increase can be attributed to increased interests rates, tax rates, changes in the firm or failure of beta measure to capture systematic factors in the other cases. </t>
  </si>
  <si>
    <t>Par value</t>
  </si>
  <si>
    <t>Tax rate</t>
  </si>
  <si>
    <t>Flotation cost</t>
  </si>
  <si>
    <t>Alternative</t>
  </si>
  <si>
    <t>Coupon rate</t>
  </si>
  <si>
    <t>Time to maturity</t>
  </si>
  <si>
    <t>Net proceeds</t>
  </si>
  <si>
    <t>Before taxes</t>
  </si>
  <si>
    <t>After taxes</t>
  </si>
  <si>
    <t>Annual Interest payment</t>
  </si>
  <si>
    <t>Annual dividend</t>
  </si>
  <si>
    <t>Price per share</t>
  </si>
  <si>
    <t>Floatation cost</t>
  </si>
  <si>
    <t>Cost of preferred stock</t>
  </si>
  <si>
    <t>Price</t>
  </si>
  <si>
    <t>Annual  dollar dividend</t>
  </si>
  <si>
    <t xml:space="preserve"> = 12/95</t>
  </si>
  <si>
    <t xml:space="preserve">New cost </t>
  </si>
  <si>
    <t xml:space="preserve"> = 10/90</t>
  </si>
  <si>
    <t>Beta</t>
  </si>
  <si>
    <t>Risk-free rate</t>
  </si>
  <si>
    <t xml:space="preserve"> = Risk-free rate + (beta*(market return - risk free rate))</t>
  </si>
  <si>
    <t>Dividend payment</t>
  </si>
  <si>
    <t>Dividend</t>
  </si>
  <si>
    <t>Growth rate</t>
  </si>
  <si>
    <t>Cost of common stock</t>
  </si>
  <si>
    <t>Risk premium</t>
  </si>
  <si>
    <t>Required return</t>
  </si>
  <si>
    <t xml:space="preserve"> =Market return -risk-free rate</t>
  </si>
  <si>
    <t>Market risk premium</t>
  </si>
  <si>
    <t>Growth</t>
  </si>
  <si>
    <t>Net Proceeds</t>
  </si>
  <si>
    <t>Cost of retained earnings</t>
  </si>
  <si>
    <t>Cost of new common stock</t>
  </si>
  <si>
    <t>expected price</t>
  </si>
  <si>
    <t xml:space="preserve"> = (Dividend payment/ expected price) + growth rate</t>
  </si>
  <si>
    <t xml:space="preserve"> = (Dividend payment/  price) + growth rate</t>
  </si>
  <si>
    <t>Preferred stock</t>
  </si>
  <si>
    <t>Common stock</t>
  </si>
  <si>
    <t>Par-value</t>
  </si>
  <si>
    <t>Time to maturity; years</t>
  </si>
  <si>
    <t>WACC</t>
  </si>
  <si>
    <t>Annual interest payment</t>
  </si>
  <si>
    <t>Floatation costs</t>
  </si>
  <si>
    <t>Additional fee</t>
  </si>
  <si>
    <t>New Value</t>
  </si>
  <si>
    <t>8% of $100</t>
  </si>
  <si>
    <t xml:space="preserve"> = Price(50)- underpricing (5) - floatation cost(3)</t>
  </si>
  <si>
    <t>Long-term</t>
  </si>
  <si>
    <t xml:space="preserve"> =Sum</t>
  </si>
  <si>
    <t>After-tax cost of debt</t>
  </si>
  <si>
    <t xml:space="preserve"> = 40% * a</t>
  </si>
  <si>
    <t xml:space="preserve"> = 10% * b</t>
  </si>
  <si>
    <t xml:space="preserve"> = 50% * c</t>
  </si>
  <si>
    <t>Selling value</t>
  </si>
  <si>
    <t>Rate of return</t>
  </si>
  <si>
    <t>Given the high coefficient of variation of 1.20, Mike should not consider the inclusion of H-Tech stock in his portfolio. It is risky</t>
  </si>
</sst>
</file>

<file path=xl/styles.xml><?xml version="1.0" encoding="utf-8"?>
<styleSheet xmlns="http://schemas.openxmlformats.org/spreadsheetml/2006/main">
  <numFmts count="10">
    <numFmt numFmtId="0" formatCode="General"/>
    <numFmt numFmtId="166" formatCode="_(&quot;$&quot;* #,##0.00_);_(&quot;$&quot;* \(#,##0.00\);_(&quot;$&quot;* &quot;-&quot;??_);_(@_)"/>
    <numFmt numFmtId="10" formatCode="0.00%"/>
    <numFmt numFmtId="168" formatCode="0.0000"/>
    <numFmt numFmtId="2" formatCode="0.00"/>
    <numFmt numFmtId="9" formatCode="0%"/>
    <numFmt numFmtId="169" formatCode="_(&quot;$&quot;* #,##0_);_(&quot;$&quot;* \(#,##0\);_(&quot;$&quot;* &quot;-&quot;??_);_(@_)"/>
    <numFmt numFmtId="164" formatCode="&quot;$&quot;#,##0_);[Red]\(&quot;$&quot;#,##0\)"/>
    <numFmt numFmtId="165" formatCode="&quot;$&quot;#,##0.00_);[Red]\(&quot;$&quot;#,##0.00\)"/>
    <numFmt numFmtId="167" formatCode="0.0%"/>
  </numFmts>
  <fonts count="5">
    <font>
      <name val="Calibri"/>
      <sz val="11"/>
    </font>
    <font>
      <name val="Times New Roman"/>
      <b/>
      <sz val="12"/>
      <color rgb="FF000000"/>
    </font>
    <font>
      <name val="Times New Roman"/>
      <sz val="12"/>
      <color rgb="FF000000"/>
    </font>
    <font>
      <name val="Times New Roman"/>
      <i/>
      <sz val="12"/>
      <color rgb="FF000000"/>
    </font>
    <font>
      <name val="Calibri"/>
      <sz val="11"/>
      <color rgb="FF000000"/>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3">
    <xf numFmtId="0" fontId="0" fillId="0" borderId="0">
      <alignment vertical="center"/>
    </xf>
    <xf numFmtId="166" fontId="4" fillId="0" borderId="0">
      <alignment vertical="top"/>
      <protection locked="0" hidden="0"/>
    </xf>
    <xf numFmtId="9" fontId="4" fillId="0" borderId="0">
      <alignment vertical="top"/>
      <protection locked="0" hidden="0"/>
    </xf>
  </cellStyleXfs>
  <cellXfs count="36">
    <xf numFmtId="0" fontId="0" fillId="0" borderId="0" xfId="0">
      <alignment vertical="center"/>
    </xf>
    <xf numFmtId="0" fontId="1" fillId="0" borderId="0" xfId="0" applyFont="1" applyAlignment="1">
      <alignment horizontal="center" vertical="bottom"/>
    </xf>
    <xf numFmtId="0" fontId="2" fillId="0" borderId="0" xfId="0" applyFont="1" applyAlignment="1">
      <alignment horizontal="center" vertical="bottom"/>
    </xf>
    <xf numFmtId="0" fontId="2" fillId="0" borderId="0" xfId="0" applyFont="1" applyAlignment="1">
      <alignment vertical="bottom"/>
    </xf>
    <xf numFmtId="0" fontId="2" fillId="0" borderId="0" xfId="0" applyFont="1" applyAlignment="1">
      <alignment horizontal="center" vertical="bottom"/>
    </xf>
    <xf numFmtId="166" fontId="2" fillId="0" borderId="0" xfId="1" applyFont="1" applyAlignment="1">
      <alignment horizontal="center" vertical="bottom"/>
    </xf>
    <xf numFmtId="0" fontId="3" fillId="0" borderId="0" xfId="0" applyFont="1" applyAlignment="1">
      <alignment horizontal="center" vertical="bottom"/>
    </xf>
    <xf numFmtId="10" fontId="2" fillId="2" borderId="0" xfId="2" applyNumberFormat="1" applyFont="1" applyFill="1" applyAlignment="1">
      <alignment horizontal="center" vertical="bottom"/>
    </xf>
    <xf numFmtId="10" fontId="2" fillId="0" borderId="0" xfId="2" applyNumberFormat="1" applyFont="1" applyAlignment="1">
      <alignment horizontal="center" vertical="bottom"/>
    </xf>
    <xf numFmtId="10" fontId="2" fillId="2" borderId="0" xfId="0" applyNumberFormat="1" applyFont="1" applyFill="1" applyAlignment="1">
      <alignment horizontal="center" vertical="bottom"/>
    </xf>
    <xf numFmtId="10" fontId="2" fillId="0" borderId="0" xfId="0" applyNumberFormat="1" applyFont="1" applyAlignment="1">
      <alignment horizontal="center" vertical="bottom"/>
    </xf>
    <xf numFmtId="168" fontId="2" fillId="0" borderId="0" xfId="0" applyNumberFormat="1" applyFont="1" applyAlignment="1">
      <alignment horizontal="center" vertical="bottom"/>
    </xf>
    <xf numFmtId="10" fontId="2" fillId="2" borderId="0" xfId="2" applyNumberFormat="1" applyFont="1" applyFill="1" applyAlignment="1">
      <alignment vertical="bottom"/>
    </xf>
    <xf numFmtId="0" fontId="2" fillId="0" borderId="0" xfId="0" applyFont="1" applyAlignment="1">
      <alignment horizontal="left" vertical="bottom"/>
    </xf>
    <xf numFmtId="2" fontId="2" fillId="2" borderId="0" xfId="0" applyNumberFormat="1" applyFont="1" applyFill="1" applyAlignment="1">
      <alignment horizontal="center" vertical="bottom"/>
    </xf>
    <xf numFmtId="0" fontId="1" fillId="0" borderId="0" xfId="0" applyFont="1" applyAlignment="1">
      <alignment vertical="bottom"/>
    </xf>
    <xf numFmtId="9" fontId="2" fillId="0" borderId="0" xfId="2" applyFont="1" applyAlignment="1">
      <alignment vertical="bottom"/>
    </xf>
    <xf numFmtId="9" fontId="2" fillId="0" borderId="0" xfId="0" applyNumberFormat="1" applyFont="1" applyAlignment="1">
      <alignment vertical="bottom"/>
    </xf>
    <xf numFmtId="10" fontId="2" fillId="0" borderId="0" xfId="2" applyNumberFormat="1" applyFont="1" applyAlignment="1">
      <alignment vertical="bottom"/>
    </xf>
    <xf numFmtId="10" fontId="2" fillId="0" borderId="0" xfId="0" applyNumberFormat="1" applyFont="1" applyAlignment="1">
      <alignment vertical="bottom"/>
    </xf>
    <xf numFmtId="10" fontId="2" fillId="2" borderId="0" xfId="0" applyNumberFormat="1" applyFont="1" applyFill="1" applyAlignment="1">
      <alignment vertical="bottom"/>
    </xf>
    <xf numFmtId="168" fontId="2" fillId="2" borderId="0" xfId="0" applyNumberFormat="1" applyFont="1" applyFill="1" applyAlignment="1">
      <alignment vertical="bottom"/>
    </xf>
    <xf numFmtId="0" fontId="2" fillId="0" borderId="0" xfId="0" applyFont="1" applyAlignment="1">
      <alignment vertical="bottom"/>
    </xf>
    <xf numFmtId="2" fontId="2" fillId="0" borderId="0" xfId="0" applyNumberFormat="1" applyFont="1" applyAlignment="1">
      <alignment horizontal="center" vertical="bottom"/>
    </xf>
    <xf numFmtId="0" fontId="2" fillId="2" borderId="0" xfId="0" applyFont="1" applyFill="1" applyAlignment="1">
      <alignment vertical="bottom"/>
    </xf>
    <xf numFmtId="0" fontId="3" fillId="0" borderId="0" xfId="0" applyFont="1" applyAlignment="1">
      <alignment vertical="bottom"/>
    </xf>
    <xf numFmtId="0" fontId="3" fillId="0" borderId="0" xfId="0" applyFont="1" applyAlignment="1">
      <alignment horizontal="left" vertical="bottom"/>
    </xf>
    <xf numFmtId="166" fontId="2" fillId="0" borderId="0" xfId="0" applyNumberFormat="1" applyFont="1" applyAlignment="1">
      <alignment vertical="bottom"/>
    </xf>
    <xf numFmtId="0" fontId="2" fillId="0" borderId="0" xfId="0" applyFont="1" applyAlignment="1">
      <alignment vertical="bottom" wrapText="1"/>
    </xf>
    <xf numFmtId="169" fontId="2" fillId="0" borderId="0" xfId="1" applyNumberFormat="1" applyFont="1" applyAlignment="1">
      <alignment vertical="bottom"/>
    </xf>
    <xf numFmtId="166" fontId="2" fillId="0" borderId="0" xfId="1" applyFont="1" applyAlignment="1">
      <alignment vertical="bottom"/>
    </xf>
    <xf numFmtId="164" fontId="2" fillId="0" borderId="0" xfId="0" applyNumberFormat="1" applyFont="1" applyAlignment="1">
      <alignment vertical="bottom"/>
    </xf>
    <xf numFmtId="165" fontId="2" fillId="0" borderId="0" xfId="0" applyNumberFormat="1" applyFont="1" applyAlignment="1">
      <alignment vertical="bottom"/>
    </xf>
    <xf numFmtId="9" fontId="2" fillId="2" borderId="0" xfId="0" applyNumberFormat="1" applyFont="1" applyFill="1" applyAlignment="1">
      <alignment vertical="bottom"/>
    </xf>
    <xf numFmtId="0" fontId="2" fillId="0" borderId="0" xfId="0" applyNumberFormat="1" applyFont="1" applyAlignment="1">
      <alignment vertical="bottom"/>
    </xf>
    <xf numFmtId="167" fontId="2" fillId="2" borderId="0" xfId="2" applyNumberFormat="1" applyFont="1" applyFill="1" applyAlignment="1">
      <alignment vertical="bottom"/>
    </xf>
  </cellXfs>
  <cellStyles count="3">
    <cellStyle name="常规" xfId="0" builtinId="0"/>
    <cellStyle name="货币" xfId="1" builtinId="4"/>
    <cellStyle name="百分比" xfId="2" builtinId="5"/>
  </cellStyles>
  <dxf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haredStrings" Target="sharedStrings.xml"/><Relationship Id="rId10" Type="http://schemas.openxmlformats.org/officeDocument/2006/relationships/styles" Target="styles.xml"/><Relationship Id="rId11"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dir="t" rig="threeP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L34"/>
  <sheetViews>
    <sheetView workbookViewId="0" topLeftCell="B1">
      <selection activeCell="J28" sqref="J28"/>
    </sheetView>
  </sheetViews>
  <sheetFormatPr defaultRowHeight="15.75" defaultColWidth="10"/>
  <cols>
    <col min="1" max="1" customWidth="1" width="9.140625" style="1"/>
    <col min="2" max="2" customWidth="1" width="14.855469" style="2"/>
    <col min="3" max="3" customWidth="1" width="14.140625" style="2"/>
    <col min="4" max="4" customWidth="1" width="12.5703125" style="2"/>
    <col min="5" max="5" customWidth="1" width="14.0" style="2"/>
    <col min="6" max="6" customWidth="1" width="11.855469" style="2"/>
    <col min="7" max="7" customWidth="1" width="18.570312" style="3"/>
    <col min="8" max="8" customWidth="1" width="9.140625" style="3"/>
    <col min="9" max="9" customWidth="1" width="9.140625" style="3"/>
    <col min="10" max="10" customWidth="1" width="9.140625" style="3"/>
    <col min="11" max="11" customWidth="1" width="9.140625" style="3"/>
    <col min="12" max="12" customWidth="1" width="9.140625" style="3"/>
    <col min="13" max="13" customWidth="1" width="9.140625" style="3"/>
    <col min="14" max="14" customWidth="1" width="9.140625" style="3"/>
    <col min="15" max="15" customWidth="1" width="9.140625" style="3"/>
    <col min="16" max="16" customWidth="1" width="9.140625" style="3"/>
    <col min="17" max="17" customWidth="1" width="9.140625" style="3"/>
    <col min="18" max="18" customWidth="1" width="9.140625" style="3"/>
    <col min="19" max="19" customWidth="1" width="9.140625" style="3"/>
    <col min="20" max="20" customWidth="1" width="9.140625" style="3"/>
    <col min="21" max="21" customWidth="1" width="9.140625" style="3"/>
    <col min="22" max="22" customWidth="1" width="9.140625" style="3"/>
    <col min="23" max="23" customWidth="1" width="9.140625" style="3"/>
    <col min="24" max="24" customWidth="1" width="9.140625" style="3"/>
    <col min="25" max="25" customWidth="1" width="9.140625" style="3"/>
    <col min="26" max="26" customWidth="1" width="9.140625" style="3"/>
    <col min="27" max="27" customWidth="1" width="9.140625" style="3"/>
    <col min="28" max="28" customWidth="1" width="9.140625" style="3"/>
    <col min="29" max="29" customWidth="1" width="9.140625" style="3"/>
    <col min="30" max="30" customWidth="1" width="9.140625" style="3"/>
    <col min="31" max="31" customWidth="1" width="9.140625" style="3"/>
    <col min="32" max="32" customWidth="1" width="9.140625" style="3"/>
    <col min="33" max="33" customWidth="1" width="9.140625" style="3"/>
    <col min="34" max="34" customWidth="1" width="9.140625" style="3"/>
    <col min="35" max="35" customWidth="1" width="9.140625" style="3"/>
    <col min="36" max="36" customWidth="1" width="9.140625" style="3"/>
    <col min="37" max="37" customWidth="1" width="9.140625" style="3"/>
    <col min="38" max="38" customWidth="1" width="9.140625" style="3"/>
    <col min="39" max="39" customWidth="1" width="9.140625" style="3"/>
    <col min="40" max="40" customWidth="1" width="9.140625" style="3"/>
    <col min="41" max="41" customWidth="1" width="9.140625" style="3"/>
    <col min="42" max="42" customWidth="1" width="9.140625" style="3"/>
    <col min="43" max="43" customWidth="1" width="9.140625" style="3"/>
    <col min="44" max="44" customWidth="1" width="9.140625" style="3"/>
    <col min="45" max="45" customWidth="1" width="9.140625" style="3"/>
    <col min="46" max="46" customWidth="1" width="9.140625" style="3"/>
    <col min="47" max="47" customWidth="1" width="9.140625" style="3"/>
    <col min="48" max="48" customWidth="1" width="9.140625" style="3"/>
    <col min="49" max="49" customWidth="1" width="9.140625" style="3"/>
    <col min="50" max="50" customWidth="1" width="9.140625" style="3"/>
    <col min="51" max="51" customWidth="1" width="9.140625" style="3"/>
    <col min="52" max="52" customWidth="1" width="9.140625" style="3"/>
    <col min="53" max="53" customWidth="1" width="9.140625" style="3"/>
    <col min="54" max="54" customWidth="1" width="9.140625" style="3"/>
    <col min="55" max="55" customWidth="1" width="9.140625" style="3"/>
    <col min="56" max="56" customWidth="1" width="9.140625" style="3"/>
    <col min="57" max="57" customWidth="1" width="9.140625" style="3"/>
    <col min="58" max="58" customWidth="1" width="9.140625" style="3"/>
    <col min="59" max="59" customWidth="1" width="9.140625" style="3"/>
    <col min="60" max="60" customWidth="1" width="9.140625" style="3"/>
    <col min="61" max="61" customWidth="1" width="9.140625" style="3"/>
    <col min="62" max="62" customWidth="1" width="9.140625" style="3"/>
    <col min="63" max="63" customWidth="1" width="9.140625" style="3"/>
    <col min="64" max="64" customWidth="1" width="9.140625" style="3"/>
    <col min="65" max="65" customWidth="1" width="9.140625" style="3"/>
    <col min="66" max="66" customWidth="1" width="9.140625" style="3"/>
    <col min="67" max="67" customWidth="1" width="9.140625" style="3"/>
    <col min="68" max="68" customWidth="1" width="9.140625" style="3"/>
    <col min="69" max="69" customWidth="1" width="9.140625" style="3"/>
    <col min="70" max="70" customWidth="1" width="9.140625" style="3"/>
    <col min="71" max="71" customWidth="1" width="9.140625" style="3"/>
    <col min="72" max="72" customWidth="1" width="9.140625" style="3"/>
    <col min="73" max="73" customWidth="1" width="9.140625" style="3"/>
    <col min="74" max="74" customWidth="1" width="9.140625" style="3"/>
    <col min="75" max="75" customWidth="1" width="9.140625" style="3"/>
    <col min="76" max="76" customWidth="1" width="9.140625" style="3"/>
    <col min="77" max="77" customWidth="1" width="9.140625" style="3"/>
    <col min="78" max="78" customWidth="1" width="9.140625" style="3"/>
    <col min="79" max="79" customWidth="1" width="9.140625" style="3"/>
    <col min="80" max="80" customWidth="1" width="9.140625" style="3"/>
    <col min="81" max="81" customWidth="1" width="9.140625" style="3"/>
    <col min="82" max="82" customWidth="1" width="9.140625" style="3"/>
    <col min="83" max="83" customWidth="1" width="9.140625" style="3"/>
    <col min="84" max="84" customWidth="1" width="9.140625" style="3"/>
    <col min="85" max="85" customWidth="1" width="9.140625" style="3"/>
    <col min="86" max="86" customWidth="1" width="9.140625" style="3"/>
    <col min="87" max="87" customWidth="1" width="9.140625" style="3"/>
    <col min="88" max="88" customWidth="1" width="9.140625" style="3"/>
    <col min="89" max="89" customWidth="1" width="9.140625" style="3"/>
    <col min="90" max="90" customWidth="1" width="9.140625" style="3"/>
    <col min="91" max="91" customWidth="1" width="9.140625" style="3"/>
    <col min="92" max="92" customWidth="1" width="9.140625" style="3"/>
    <col min="93" max="93" customWidth="1" width="9.140625" style="3"/>
    <col min="94" max="94" customWidth="1" width="9.140625" style="3"/>
    <col min="95" max="95" customWidth="1" width="9.140625" style="3"/>
    <col min="96" max="96" customWidth="1" width="9.140625" style="3"/>
    <col min="97" max="97" customWidth="1" width="9.140625" style="3"/>
    <col min="98" max="98" customWidth="1" width="9.140625" style="3"/>
    <col min="99" max="99" customWidth="1" width="9.140625" style="3"/>
    <col min="100" max="100" customWidth="1" width="9.140625" style="3"/>
    <col min="101" max="101" customWidth="1" width="9.140625" style="3"/>
    <col min="102" max="102" customWidth="1" width="9.140625" style="3"/>
    <col min="103" max="103" customWidth="1" width="9.140625" style="3"/>
    <col min="104" max="104" customWidth="1" width="9.140625" style="3"/>
    <col min="105" max="105" customWidth="1" width="9.140625" style="3"/>
    <col min="106" max="106" customWidth="1" width="9.140625" style="3"/>
    <col min="107" max="107" customWidth="1" width="9.140625" style="3"/>
    <col min="108" max="108" customWidth="1" width="9.140625" style="3"/>
    <col min="109" max="109" customWidth="1" width="9.140625" style="3"/>
    <col min="110" max="110" customWidth="1" width="9.140625" style="3"/>
    <col min="111" max="111" customWidth="1" width="9.140625" style="3"/>
    <col min="112" max="112" customWidth="1" width="9.140625" style="3"/>
    <col min="113" max="113" customWidth="1" width="9.140625" style="3"/>
    <col min="114" max="114" customWidth="1" width="9.140625" style="3"/>
    <col min="115" max="115" customWidth="1" width="9.140625" style="3"/>
    <col min="116" max="116" customWidth="1" width="9.140625" style="3"/>
    <col min="117" max="117" customWidth="1" width="9.140625" style="3"/>
    <col min="118" max="118" customWidth="1" width="9.140625" style="3"/>
    <col min="119" max="119" customWidth="1" width="9.140625" style="3"/>
    <col min="120" max="120" customWidth="1" width="9.140625" style="3"/>
    <col min="121" max="121" customWidth="1" width="9.140625" style="3"/>
    <col min="122" max="122" customWidth="1" width="9.140625" style="3"/>
    <col min="123" max="123" customWidth="1" width="9.140625" style="3"/>
    <col min="124" max="124" customWidth="1" width="9.140625" style="3"/>
    <col min="125" max="125" customWidth="1" width="9.140625" style="3"/>
    <col min="126" max="126" customWidth="1" width="9.140625" style="3"/>
    <col min="127" max="127" customWidth="1" width="9.140625" style="3"/>
    <col min="128" max="128" customWidth="1" width="9.140625" style="3"/>
    <col min="129" max="129" customWidth="1" width="9.140625" style="3"/>
    <col min="130" max="130" customWidth="1" width="9.140625" style="3"/>
    <col min="131" max="131" customWidth="1" width="9.140625" style="3"/>
    <col min="132" max="132" customWidth="1" width="9.140625" style="3"/>
    <col min="133" max="133" customWidth="1" width="9.140625" style="3"/>
    <col min="134" max="134" customWidth="1" width="9.140625" style="3"/>
    <col min="135" max="135" customWidth="1" width="9.140625" style="3"/>
    <col min="136" max="136" customWidth="1" width="9.140625" style="3"/>
    <col min="137" max="137" customWidth="1" width="9.140625" style="3"/>
    <col min="138" max="138" customWidth="1" width="9.140625" style="3"/>
    <col min="139" max="139" customWidth="1" width="9.140625" style="3"/>
    <col min="140" max="140" customWidth="1" width="9.140625" style="3"/>
    <col min="141" max="141" customWidth="1" width="9.140625" style="3"/>
    <col min="142" max="142" customWidth="1" width="9.140625" style="3"/>
    <col min="143" max="143" customWidth="1" width="9.140625" style="3"/>
    <col min="144" max="144" customWidth="1" width="9.140625" style="3"/>
    <col min="145" max="145" customWidth="1" width="9.140625" style="3"/>
    <col min="146" max="146" customWidth="1" width="9.140625" style="3"/>
    <col min="147" max="147" customWidth="1" width="9.140625" style="3"/>
    <col min="148" max="148" customWidth="1" width="9.140625" style="3"/>
    <col min="149" max="149" customWidth="1" width="9.140625" style="3"/>
    <col min="150" max="150" customWidth="1" width="9.140625" style="3"/>
    <col min="151" max="151" customWidth="1" width="9.140625" style="3"/>
    <col min="152" max="152" customWidth="1" width="9.140625" style="3"/>
    <col min="153" max="153" customWidth="1" width="9.140625" style="3"/>
    <col min="154" max="154" customWidth="1" width="9.140625" style="3"/>
    <col min="155" max="155" customWidth="1" width="9.140625" style="3"/>
    <col min="156" max="156" customWidth="1" width="9.140625" style="3"/>
    <col min="157" max="157" customWidth="1" width="9.140625" style="3"/>
    <col min="158" max="158" customWidth="1" width="9.140625" style="3"/>
    <col min="159" max="159" customWidth="1" width="9.140625" style="3"/>
    <col min="160" max="160" customWidth="1" width="9.140625" style="3"/>
    <col min="161" max="161" customWidth="1" width="9.140625" style="3"/>
    <col min="162" max="162" customWidth="1" width="9.140625" style="3"/>
    <col min="163" max="163" customWidth="1" width="9.140625" style="3"/>
    <col min="164" max="164" customWidth="1" width="9.140625" style="3"/>
    <col min="165" max="165" customWidth="1" width="9.140625" style="3"/>
    <col min="166" max="166" customWidth="1" width="9.140625" style="3"/>
    <col min="167" max="167" customWidth="1" width="9.140625" style="3"/>
    <col min="168" max="168" customWidth="1" width="9.140625" style="3"/>
    <col min="169" max="169" customWidth="1" width="9.140625" style="3"/>
    <col min="170" max="170" customWidth="1" width="9.140625" style="3"/>
    <col min="171" max="171" customWidth="1" width="9.140625" style="3"/>
    <col min="172" max="172" customWidth="1" width="9.140625" style="3"/>
    <col min="173" max="173" customWidth="1" width="9.140625" style="3"/>
    <col min="174" max="174" customWidth="1" width="9.140625" style="3"/>
    <col min="175" max="175" customWidth="1" width="9.140625" style="3"/>
    <col min="176" max="176" customWidth="1" width="9.140625" style="3"/>
    <col min="177" max="177" customWidth="1" width="9.140625" style="3"/>
    <col min="178" max="178" customWidth="1" width="9.140625" style="3"/>
    <col min="179" max="179" customWidth="1" width="9.140625" style="3"/>
    <col min="180" max="180" customWidth="1" width="9.140625" style="3"/>
    <col min="181" max="181" customWidth="1" width="9.140625" style="3"/>
    <col min="182" max="182" customWidth="1" width="9.140625" style="3"/>
    <col min="183" max="183" customWidth="1" width="9.140625" style="3"/>
    <col min="184" max="184" customWidth="1" width="9.140625" style="3"/>
    <col min="185" max="185" customWidth="1" width="9.140625" style="3"/>
    <col min="186" max="186" customWidth="1" width="9.140625" style="3"/>
    <col min="187" max="187" customWidth="1" width="9.140625" style="3"/>
    <col min="188" max="188" customWidth="1" width="9.140625" style="3"/>
    <col min="189" max="189" customWidth="1" width="9.140625" style="3"/>
    <col min="190" max="190" customWidth="1" width="9.140625" style="3"/>
    <col min="191" max="191" customWidth="1" width="9.140625" style="3"/>
    <col min="192" max="192" customWidth="1" width="9.140625" style="3"/>
    <col min="193" max="193" customWidth="1" width="9.140625" style="3"/>
    <col min="194" max="194" customWidth="1" width="9.140625" style="3"/>
    <col min="195" max="195" customWidth="1" width="9.140625" style="3"/>
    <col min="196" max="196" customWidth="1" width="9.140625" style="3"/>
    <col min="197" max="197" customWidth="1" width="9.140625" style="3"/>
    <col min="198" max="198" customWidth="1" width="9.140625" style="3"/>
    <col min="199" max="199" customWidth="1" width="9.140625" style="3"/>
    <col min="200" max="200" customWidth="1" width="9.140625" style="3"/>
    <col min="201" max="201" customWidth="1" width="9.140625" style="3"/>
    <col min="202" max="202" customWidth="1" width="9.140625" style="3"/>
    <col min="203" max="203" customWidth="1" width="9.140625" style="3"/>
    <col min="204" max="204" customWidth="1" width="9.140625" style="3"/>
    <col min="205" max="205" customWidth="1" width="9.140625" style="3"/>
    <col min="206" max="206" customWidth="1" width="9.140625" style="3"/>
    <col min="207" max="207" customWidth="1" width="9.140625" style="3"/>
    <col min="208" max="208" customWidth="1" width="9.140625" style="3"/>
    <col min="209" max="209" customWidth="1" width="9.140625" style="3"/>
    <col min="210" max="210" customWidth="1" width="9.140625" style="3"/>
    <col min="211" max="211" customWidth="1" width="9.140625" style="3"/>
    <col min="212" max="212" customWidth="1" width="9.140625" style="3"/>
    <col min="213" max="213" customWidth="1" width="9.140625" style="3"/>
    <col min="214" max="214" customWidth="1" width="9.140625" style="3"/>
    <col min="215" max="215" customWidth="1" width="9.140625" style="3"/>
    <col min="216" max="216" customWidth="1" width="9.140625" style="3"/>
    <col min="217" max="217" customWidth="1" width="9.140625" style="3"/>
    <col min="218" max="218" customWidth="1" width="9.140625" style="3"/>
    <col min="219" max="219" customWidth="1" width="9.140625" style="3"/>
    <col min="220" max="220" customWidth="1" width="9.140625" style="3"/>
    <col min="221" max="221" customWidth="1" width="9.140625" style="3"/>
    <col min="222" max="222" customWidth="1" width="9.140625" style="3"/>
    <col min="223" max="223" customWidth="1" width="9.140625" style="3"/>
    <col min="224" max="224" customWidth="1" width="9.140625" style="3"/>
    <col min="225" max="225" customWidth="1" width="9.140625" style="3"/>
    <col min="226" max="226" customWidth="1" width="9.140625" style="3"/>
    <col min="227" max="227" customWidth="1" width="9.140625" style="3"/>
    <col min="228" max="228" customWidth="1" width="9.140625" style="3"/>
    <col min="229" max="229" customWidth="1" width="9.140625" style="3"/>
    <col min="230" max="230" customWidth="1" width="9.140625" style="3"/>
    <col min="231" max="231" customWidth="1" width="9.140625" style="3"/>
    <col min="232" max="232" customWidth="1" width="9.140625" style="3"/>
    <col min="233" max="233" customWidth="1" width="9.140625" style="3"/>
    <col min="234" max="234" customWidth="1" width="9.140625" style="3"/>
    <col min="235" max="235" customWidth="1" width="9.140625" style="3"/>
    <col min="236" max="236" customWidth="1" width="9.140625" style="3"/>
    <col min="237" max="237" customWidth="1" width="9.140625" style="3"/>
    <col min="238" max="238" customWidth="1" width="9.140625" style="3"/>
    <col min="239" max="239" customWidth="1" width="9.140625" style="3"/>
    <col min="240" max="240" customWidth="1" width="9.140625" style="3"/>
    <col min="241" max="241" customWidth="1" width="9.140625" style="3"/>
    <col min="242" max="242" customWidth="1" width="9.140625" style="3"/>
    <col min="243" max="243" customWidth="1" width="9.140625" style="3"/>
    <col min="244" max="244" customWidth="1" width="9.140625" style="3"/>
    <col min="245" max="245" customWidth="1" width="9.140625" style="3"/>
    <col min="246" max="246" customWidth="1" width="9.140625" style="3"/>
    <col min="247" max="247" customWidth="1" width="9.140625" style="3"/>
    <col min="248" max="248" customWidth="1" width="9.140625" style="3"/>
    <col min="249" max="249" customWidth="1" width="9.140625" style="3"/>
    <col min="250" max="250" customWidth="1" width="9.140625" style="3"/>
    <col min="251" max="251" customWidth="1" width="9.140625" style="3"/>
    <col min="252" max="252" customWidth="1" width="9.140625" style="3"/>
    <col min="253" max="253" customWidth="1" width="9.140625" style="3"/>
    <col min="254" max="254" customWidth="1" width="9.140625" style="3"/>
    <col min="255" max="255" customWidth="1" width="9.140625" style="3"/>
    <col min="256" max="256" customWidth="1" width="9.140625" style="3"/>
    <col min="257" max="16384" width="9" style="0" hidden="0"/>
  </cols>
  <sheetData>
    <row r="1" spans="8:8">
      <c r="A1" s="1" t="s">
        <v>7</v>
      </c>
      <c r="C1" s="4" t="s">
        <v>3</v>
      </c>
      <c r="D1" s="4"/>
    </row>
    <row r="2" spans="8:8">
      <c r="B2" s="2" t="s">
        <v>0</v>
      </c>
      <c r="C2" s="2" t="s">
        <v>1</v>
      </c>
      <c r="D2" s="2" t="s">
        <v>2</v>
      </c>
    </row>
    <row r="3" spans="8:8">
      <c r="B3" s="2">
        <v>2012.0</v>
      </c>
      <c r="C3" s="5">
        <v>14.36</v>
      </c>
      <c r="D3" s="5">
        <v>21.55</v>
      </c>
    </row>
    <row r="4" spans="8:8">
      <c r="B4" s="2">
        <v>2013.0</v>
      </c>
      <c r="C4" s="5">
        <v>21.55</v>
      </c>
      <c r="D4" s="5">
        <v>64.78</v>
      </c>
    </row>
    <row r="5" spans="8:8">
      <c r="B5" s="2">
        <v>2014.0</v>
      </c>
      <c r="C5" s="5">
        <v>64.78</v>
      </c>
      <c r="D5" s="5">
        <v>72.38</v>
      </c>
    </row>
    <row r="6" spans="8:8">
      <c r="B6" s="2">
        <v>2015.0</v>
      </c>
      <c r="C6" s="5">
        <v>72.38</v>
      </c>
      <c r="D6" s="5">
        <v>91.8</v>
      </c>
    </row>
    <row r="8" spans="8:8">
      <c r="A8" s="1" t="s">
        <v>6</v>
      </c>
      <c r="B8" s="2" t="s">
        <v>4</v>
      </c>
      <c r="C8" s="6" t="s">
        <v>5</v>
      </c>
      <c r="D8" s="6"/>
      <c r="E8" s="6"/>
      <c r="F8" s="6"/>
    </row>
    <row r="9" spans="8:8">
      <c r="B9" s="2">
        <v>2012.0</v>
      </c>
      <c r="C9" s="7">
        <f>(D3-C3)/C3</f>
        <v>0.5006963788300837</v>
      </c>
      <c r="E9" s="3"/>
      <c r="F9" s="3"/>
    </row>
    <row r="10" spans="8:8">
      <c r="B10" s="2">
        <v>2013.0</v>
      </c>
      <c r="C10" s="7">
        <f>(D4-C4)/C4</f>
        <v>2.006032482598608</v>
      </c>
      <c r="E10" s="3"/>
      <c r="F10" s="3"/>
    </row>
    <row r="11" spans="8:8">
      <c r="B11" s="2">
        <v>2014.0</v>
      </c>
      <c r="C11" s="7">
        <f>(D5-C5)/C5</f>
        <v>0.1173201605433775</v>
      </c>
      <c r="E11" s="3"/>
      <c r="F11" s="3"/>
    </row>
    <row r="12" spans="8:8">
      <c r="B12" s="2">
        <v>2015.0</v>
      </c>
      <c r="C12" s="7">
        <f>(D6-C6)/C6</f>
        <v>0.26830616192318324</v>
      </c>
      <c r="E12" s="3"/>
      <c r="F12" s="3"/>
    </row>
    <row r="14" spans="8:8">
      <c r="A14" s="1" t="s">
        <v>8</v>
      </c>
      <c r="B14" s="2" t="s">
        <v>9</v>
      </c>
    </row>
    <row r="15" spans="8:8">
      <c r="B15" s="8">
        <v>0.5006963788300837</v>
      </c>
    </row>
    <row r="16" spans="8:8">
      <c r="B16" s="8">
        <v>2.006032482598608</v>
      </c>
    </row>
    <row r="17" spans="8:8">
      <c r="B17" s="8">
        <v>0.1173201605433775</v>
      </c>
    </row>
    <row r="18" spans="8:8">
      <c r="B18" s="8">
        <v>0.26830616192318324</v>
      </c>
    </row>
    <row r="19" spans="8:8">
      <c r="C19" s="9">
        <f>AVERAGE(B15:B18)</f>
        <v>0.7230887959738131</v>
      </c>
    </row>
    <row r="21" spans="8:8">
      <c r="A21" s="1" t="s">
        <v>10</v>
      </c>
      <c r="B21" s="4" t="s">
        <v>11</v>
      </c>
      <c r="C21" s="4"/>
    </row>
    <row r="22" spans="8:8">
      <c r="B22" s="2" t="s">
        <v>111</v>
      </c>
      <c r="C22" s="2" t="s">
        <v>12</v>
      </c>
      <c r="D22" s="2" t="s">
        <v>13</v>
      </c>
      <c r="E22" s="2" t="s">
        <v>14</v>
      </c>
      <c r="F22" s="2" t="s">
        <v>15</v>
      </c>
      <c r="G22" s="2" t="s">
        <v>17</v>
      </c>
    </row>
    <row r="23" spans="8:8">
      <c r="B23" s="8">
        <v>0.5006963788300837</v>
      </c>
      <c r="C23" s="8">
        <v>0.7230887959738131</v>
      </c>
      <c r="D23" s="10">
        <f>B23-C23</f>
        <v>-0.22239241714372904</v>
      </c>
      <c r="E23" s="11">
        <f>D23^2</f>
        <v>0.049458387203030384</v>
      </c>
      <c r="F23" s="11">
        <f>SUM(E23:E26)/3</f>
        <v>0.7563952580529119</v>
      </c>
      <c r="G23" s="12">
        <f>SQRT(F23)</f>
        <v>0.8697098700445521</v>
      </c>
      <c r="H23" s="4" t="s">
        <v>16</v>
      </c>
      <c r="I23" s="4"/>
      <c r="J23" s="4"/>
      <c r="K23" s="4"/>
    </row>
    <row r="24" spans="8:8">
      <c r="B24" s="8">
        <v>2.006032482598608</v>
      </c>
      <c r="C24" s="8">
        <v>0.7230887959738131</v>
      </c>
      <c r="D24" s="10">
        <f t="shared" si="0" ref="D24:D25">B24-C24</f>
        <v>1.2829436866247967</v>
      </c>
      <c r="E24" s="11">
        <f t="shared" si="1" ref="E24:E25">D24^2</f>
        <v>1.6459445030504247</v>
      </c>
      <c r="H24" s="4" t="s">
        <v>18</v>
      </c>
      <c r="I24" s="4"/>
      <c r="J24" s="4"/>
      <c r="K24" s="4"/>
    </row>
    <row r="25" spans="8:8">
      <c r="B25" s="8">
        <v>0.1173201605433775</v>
      </c>
      <c r="C25" s="8">
        <v>0.7230887959738131</v>
      </c>
      <c r="D25" s="10">
        <f t="shared" si="0"/>
        <v>-0.605768635430435</v>
      </c>
      <c r="E25" s="11">
        <f t="shared" si="1"/>
        <v>0.3669556396712513</v>
      </c>
    </row>
    <row r="26" spans="8:8">
      <c r="B26" s="8">
        <v>0.26830616192318324</v>
      </c>
      <c r="C26" s="8">
        <v>0.7230887959738131</v>
      </c>
      <c r="D26" s="10">
        <f>B26-C26</f>
        <v>-0.45478263405063</v>
      </c>
      <c r="E26" s="11">
        <f>D26^2</f>
        <v>0.20682724423402926</v>
      </c>
    </row>
    <row r="27" spans="8:8">
      <c r="E27" s="11"/>
    </row>
    <row r="29" spans="8:8">
      <c r="A29" s="1" t="s">
        <v>19</v>
      </c>
      <c r="B29" s="13" t="s">
        <v>22</v>
      </c>
      <c r="C29" s="13"/>
      <c r="D29" s="13"/>
    </row>
    <row r="30" spans="8:8">
      <c r="B30" s="2" t="s">
        <v>23</v>
      </c>
      <c r="C30" s="8">
        <v>0.8697098700445514</v>
      </c>
    </row>
    <row r="31" spans="8:8">
      <c r="B31" s="2" t="s">
        <v>12</v>
      </c>
      <c r="C31" s="8">
        <v>0.7230887959738131</v>
      </c>
    </row>
    <row r="32" spans="8:8">
      <c r="B32" s="2" t="s">
        <v>24</v>
      </c>
      <c r="C32" s="14">
        <f>C30/C31</f>
        <v>1.2027704963583037</v>
      </c>
    </row>
    <row r="34" spans="8:8">
      <c r="A34" s="1" t="s">
        <v>21</v>
      </c>
      <c r="B34" s="13" t="s">
        <v>112</v>
      </c>
      <c r="C34" s="13"/>
      <c r="D34" s="13"/>
      <c r="E34" s="13"/>
      <c r="F34" s="13"/>
      <c r="G34" s="13"/>
      <c r="H34" s="13"/>
      <c r="I34" s="13"/>
      <c r="J34" s="13"/>
      <c r="K34" s="13"/>
    </row>
  </sheetData>
  <mergeCells count="7">
    <mergeCell ref="B29:D29"/>
    <mergeCell ref="B34:K34"/>
    <mergeCell ref="H23:K23"/>
    <mergeCell ref="H24:K24"/>
    <mergeCell ref="C1:D1"/>
    <mergeCell ref="C8:F8"/>
    <mergeCell ref="B21:C21"/>
  </mergeCells>
  <pageMargins left="0.7" right="0.7" top="0.75" bottom="0.75" header="0.3" footer="0.3"/>
</worksheet>
</file>

<file path=xl/worksheets/sheet2.xml><?xml version="1.0" encoding="utf-8"?>
<worksheet xmlns:r="http://schemas.openxmlformats.org/officeDocument/2006/relationships" xmlns="http://schemas.openxmlformats.org/spreadsheetml/2006/main">
  <dimension ref="A1:L27"/>
  <sheetViews>
    <sheetView tabSelected="1" workbookViewId="0" topLeftCell="A25">
      <selection activeCell="C32" sqref="C32"/>
    </sheetView>
  </sheetViews>
  <sheetFormatPr defaultRowHeight="15.75" defaultColWidth="10"/>
  <cols>
    <col min="1" max="1" customWidth="1" width="9.140625" style="15"/>
    <col min="2" max="2" customWidth="1" width="9.140625" style="3"/>
    <col min="3" max="3" customWidth="1" width="9.140625" style="3"/>
    <col min="4" max="4" customWidth="1" width="12.5703125" style="3"/>
    <col min="5" max="5" customWidth="1" width="10.855469" style="3"/>
    <col min="6" max="6" customWidth="1" width="10.0" style="3"/>
    <col min="7" max="7" customWidth="1" width="9.140625" style="3"/>
    <col min="8" max="8" customWidth="1" width="9.140625" style="3"/>
    <col min="9" max="9" customWidth="1" width="9.140625" style="3"/>
    <col min="10" max="10" customWidth="1" width="9.140625" style="3"/>
    <col min="11" max="11" customWidth="1" width="9.140625" style="3"/>
    <col min="12" max="12" customWidth="1" width="9.140625" style="3"/>
    <col min="13" max="13" customWidth="1" width="9.140625" style="3"/>
    <col min="14" max="14" customWidth="1" width="9.140625" style="3"/>
    <col min="15" max="15" customWidth="1" width="9.140625" style="3"/>
    <col min="16" max="16" customWidth="1" width="9.140625" style="3"/>
    <col min="17" max="17" customWidth="1" width="9.140625" style="3"/>
    <col min="18" max="18" customWidth="1" width="9.140625" style="3"/>
    <col min="19" max="19" customWidth="1" width="9.140625" style="3"/>
    <col min="20" max="20" customWidth="1" width="9.140625" style="3"/>
    <col min="21" max="21" customWidth="1" width="9.140625" style="3"/>
    <col min="22" max="22" customWidth="1" width="9.140625" style="3"/>
    <col min="23" max="23" customWidth="1" width="9.140625" style="3"/>
    <col min="24" max="24" customWidth="1" width="9.140625" style="3"/>
    <col min="25" max="25" customWidth="1" width="9.140625" style="3"/>
    <col min="26" max="26" customWidth="1" width="9.140625" style="3"/>
    <col min="27" max="27" customWidth="1" width="9.140625" style="3"/>
    <col min="28" max="28" customWidth="1" width="9.140625" style="3"/>
    <col min="29" max="29" customWidth="1" width="9.140625" style="3"/>
    <col min="30" max="30" customWidth="1" width="9.140625" style="3"/>
    <col min="31" max="31" customWidth="1" width="9.140625" style="3"/>
    <col min="32" max="32" customWidth="1" width="9.140625" style="3"/>
    <col min="33" max="33" customWidth="1" width="9.140625" style="3"/>
    <col min="34" max="34" customWidth="1" width="9.140625" style="3"/>
    <col min="35" max="35" customWidth="1" width="9.140625" style="3"/>
    <col min="36" max="36" customWidth="1" width="9.140625" style="3"/>
    <col min="37" max="37" customWidth="1" width="9.140625" style="3"/>
    <col min="38" max="38" customWidth="1" width="9.140625" style="3"/>
    <col min="39" max="39" customWidth="1" width="9.140625" style="3"/>
    <col min="40" max="40" customWidth="1" width="9.140625" style="3"/>
    <col min="41" max="41" customWidth="1" width="9.140625" style="3"/>
    <col min="42" max="42" customWidth="1" width="9.140625" style="3"/>
    <col min="43" max="43" customWidth="1" width="9.140625" style="3"/>
    <col min="44" max="44" customWidth="1" width="9.140625" style="3"/>
    <col min="45" max="45" customWidth="1" width="9.140625" style="3"/>
    <col min="46" max="46" customWidth="1" width="9.140625" style="3"/>
    <col min="47" max="47" customWidth="1" width="9.140625" style="3"/>
    <col min="48" max="48" customWidth="1" width="9.140625" style="3"/>
    <col min="49" max="49" customWidth="1" width="9.140625" style="3"/>
    <col min="50" max="50" customWidth="1" width="9.140625" style="3"/>
    <col min="51" max="51" customWidth="1" width="9.140625" style="3"/>
    <col min="52" max="52" customWidth="1" width="9.140625" style="3"/>
    <col min="53" max="53" customWidth="1" width="9.140625" style="3"/>
    <col min="54" max="54" customWidth="1" width="9.140625" style="3"/>
    <col min="55" max="55" customWidth="1" width="9.140625" style="3"/>
    <col min="56" max="56" customWidth="1" width="9.140625" style="3"/>
    <col min="57" max="57" customWidth="1" width="9.140625" style="3"/>
    <col min="58" max="58" customWidth="1" width="9.140625" style="3"/>
    <col min="59" max="59" customWidth="1" width="9.140625" style="3"/>
    <col min="60" max="60" customWidth="1" width="9.140625" style="3"/>
    <col min="61" max="61" customWidth="1" width="9.140625" style="3"/>
    <col min="62" max="62" customWidth="1" width="9.140625" style="3"/>
    <col min="63" max="63" customWidth="1" width="9.140625" style="3"/>
    <col min="64" max="64" customWidth="1" width="9.140625" style="3"/>
    <col min="65" max="65" customWidth="1" width="9.140625" style="3"/>
    <col min="66" max="66" customWidth="1" width="9.140625" style="3"/>
    <col min="67" max="67" customWidth="1" width="9.140625" style="3"/>
    <col min="68" max="68" customWidth="1" width="9.140625" style="3"/>
    <col min="69" max="69" customWidth="1" width="9.140625" style="3"/>
    <col min="70" max="70" customWidth="1" width="9.140625" style="3"/>
    <col min="71" max="71" customWidth="1" width="9.140625" style="3"/>
    <col min="72" max="72" customWidth="1" width="9.140625" style="3"/>
    <col min="73" max="73" customWidth="1" width="9.140625" style="3"/>
    <col min="74" max="74" customWidth="1" width="9.140625" style="3"/>
    <col min="75" max="75" customWidth="1" width="9.140625" style="3"/>
    <col min="76" max="76" customWidth="1" width="9.140625" style="3"/>
    <col min="77" max="77" customWidth="1" width="9.140625" style="3"/>
    <col min="78" max="78" customWidth="1" width="9.140625" style="3"/>
    <col min="79" max="79" customWidth="1" width="9.140625" style="3"/>
    <col min="80" max="80" customWidth="1" width="9.140625" style="3"/>
    <col min="81" max="81" customWidth="1" width="9.140625" style="3"/>
    <col min="82" max="82" customWidth="1" width="9.140625" style="3"/>
    <col min="83" max="83" customWidth="1" width="9.140625" style="3"/>
    <col min="84" max="84" customWidth="1" width="9.140625" style="3"/>
    <col min="85" max="85" customWidth="1" width="9.140625" style="3"/>
    <col min="86" max="86" customWidth="1" width="9.140625" style="3"/>
    <col min="87" max="87" customWidth="1" width="9.140625" style="3"/>
    <col min="88" max="88" customWidth="1" width="9.140625" style="3"/>
    <col min="89" max="89" customWidth="1" width="9.140625" style="3"/>
    <col min="90" max="90" customWidth="1" width="9.140625" style="3"/>
    <col min="91" max="91" customWidth="1" width="9.140625" style="3"/>
    <col min="92" max="92" customWidth="1" width="9.140625" style="3"/>
    <col min="93" max="93" customWidth="1" width="9.140625" style="3"/>
    <col min="94" max="94" customWidth="1" width="9.140625" style="3"/>
    <col min="95" max="95" customWidth="1" width="9.140625" style="3"/>
    <col min="96" max="96" customWidth="1" width="9.140625" style="3"/>
    <col min="97" max="97" customWidth="1" width="9.140625" style="3"/>
    <col min="98" max="98" customWidth="1" width="9.140625" style="3"/>
    <col min="99" max="99" customWidth="1" width="9.140625" style="3"/>
    <col min="100" max="100" customWidth="1" width="9.140625" style="3"/>
    <col min="101" max="101" customWidth="1" width="9.140625" style="3"/>
    <col min="102" max="102" customWidth="1" width="9.140625" style="3"/>
    <col min="103" max="103" customWidth="1" width="9.140625" style="3"/>
    <col min="104" max="104" customWidth="1" width="9.140625" style="3"/>
    <col min="105" max="105" customWidth="1" width="9.140625" style="3"/>
    <col min="106" max="106" customWidth="1" width="9.140625" style="3"/>
    <col min="107" max="107" customWidth="1" width="9.140625" style="3"/>
    <col min="108" max="108" customWidth="1" width="9.140625" style="3"/>
    <col min="109" max="109" customWidth="1" width="9.140625" style="3"/>
    <col min="110" max="110" customWidth="1" width="9.140625" style="3"/>
    <col min="111" max="111" customWidth="1" width="9.140625" style="3"/>
    <col min="112" max="112" customWidth="1" width="9.140625" style="3"/>
    <col min="113" max="113" customWidth="1" width="9.140625" style="3"/>
    <col min="114" max="114" customWidth="1" width="9.140625" style="3"/>
    <col min="115" max="115" customWidth="1" width="9.140625" style="3"/>
    <col min="116" max="116" customWidth="1" width="9.140625" style="3"/>
    <col min="117" max="117" customWidth="1" width="9.140625" style="3"/>
    <col min="118" max="118" customWidth="1" width="9.140625" style="3"/>
    <col min="119" max="119" customWidth="1" width="9.140625" style="3"/>
    <col min="120" max="120" customWidth="1" width="9.140625" style="3"/>
    <col min="121" max="121" customWidth="1" width="9.140625" style="3"/>
    <col min="122" max="122" customWidth="1" width="9.140625" style="3"/>
    <col min="123" max="123" customWidth="1" width="9.140625" style="3"/>
    <col min="124" max="124" customWidth="1" width="9.140625" style="3"/>
    <col min="125" max="125" customWidth="1" width="9.140625" style="3"/>
    <col min="126" max="126" customWidth="1" width="9.140625" style="3"/>
    <col min="127" max="127" customWidth="1" width="9.140625" style="3"/>
    <col min="128" max="128" customWidth="1" width="9.140625" style="3"/>
    <col min="129" max="129" customWidth="1" width="9.140625" style="3"/>
    <col min="130" max="130" customWidth="1" width="9.140625" style="3"/>
    <col min="131" max="131" customWidth="1" width="9.140625" style="3"/>
    <col min="132" max="132" customWidth="1" width="9.140625" style="3"/>
    <col min="133" max="133" customWidth="1" width="9.140625" style="3"/>
    <col min="134" max="134" customWidth="1" width="9.140625" style="3"/>
    <col min="135" max="135" customWidth="1" width="9.140625" style="3"/>
    <col min="136" max="136" customWidth="1" width="9.140625" style="3"/>
    <col min="137" max="137" customWidth="1" width="9.140625" style="3"/>
    <col min="138" max="138" customWidth="1" width="9.140625" style="3"/>
    <col min="139" max="139" customWidth="1" width="9.140625" style="3"/>
    <col min="140" max="140" customWidth="1" width="9.140625" style="3"/>
    <col min="141" max="141" customWidth="1" width="9.140625" style="3"/>
    <col min="142" max="142" customWidth="1" width="9.140625" style="3"/>
    <col min="143" max="143" customWidth="1" width="9.140625" style="3"/>
    <col min="144" max="144" customWidth="1" width="9.140625" style="3"/>
    <col min="145" max="145" customWidth="1" width="9.140625" style="3"/>
    <col min="146" max="146" customWidth="1" width="9.140625" style="3"/>
    <col min="147" max="147" customWidth="1" width="9.140625" style="3"/>
    <col min="148" max="148" customWidth="1" width="9.140625" style="3"/>
    <col min="149" max="149" customWidth="1" width="9.140625" style="3"/>
    <col min="150" max="150" customWidth="1" width="9.140625" style="3"/>
    <col min="151" max="151" customWidth="1" width="9.140625" style="3"/>
    <col min="152" max="152" customWidth="1" width="9.140625" style="3"/>
    <col min="153" max="153" customWidth="1" width="9.140625" style="3"/>
    <col min="154" max="154" customWidth="1" width="9.140625" style="3"/>
    <col min="155" max="155" customWidth="1" width="9.140625" style="3"/>
    <col min="156" max="156" customWidth="1" width="9.140625" style="3"/>
    <col min="157" max="157" customWidth="1" width="9.140625" style="3"/>
    <col min="158" max="158" customWidth="1" width="9.140625" style="3"/>
    <col min="159" max="159" customWidth="1" width="9.140625" style="3"/>
    <col min="160" max="160" customWidth="1" width="9.140625" style="3"/>
    <col min="161" max="161" customWidth="1" width="9.140625" style="3"/>
    <col min="162" max="162" customWidth="1" width="9.140625" style="3"/>
    <col min="163" max="163" customWidth="1" width="9.140625" style="3"/>
    <col min="164" max="164" customWidth="1" width="9.140625" style="3"/>
    <col min="165" max="165" customWidth="1" width="9.140625" style="3"/>
    <col min="166" max="166" customWidth="1" width="9.140625" style="3"/>
    <col min="167" max="167" customWidth="1" width="9.140625" style="3"/>
    <col min="168" max="168" customWidth="1" width="9.140625" style="3"/>
    <col min="169" max="169" customWidth="1" width="9.140625" style="3"/>
    <col min="170" max="170" customWidth="1" width="9.140625" style="3"/>
    <col min="171" max="171" customWidth="1" width="9.140625" style="3"/>
    <col min="172" max="172" customWidth="1" width="9.140625" style="3"/>
    <col min="173" max="173" customWidth="1" width="9.140625" style="3"/>
    <col min="174" max="174" customWidth="1" width="9.140625" style="3"/>
    <col min="175" max="175" customWidth="1" width="9.140625" style="3"/>
    <col min="176" max="176" customWidth="1" width="9.140625" style="3"/>
    <col min="177" max="177" customWidth="1" width="9.140625" style="3"/>
    <col min="178" max="178" customWidth="1" width="9.140625" style="3"/>
    <col min="179" max="179" customWidth="1" width="9.140625" style="3"/>
    <col min="180" max="180" customWidth="1" width="9.140625" style="3"/>
    <col min="181" max="181" customWidth="1" width="9.140625" style="3"/>
    <col min="182" max="182" customWidth="1" width="9.140625" style="3"/>
    <col min="183" max="183" customWidth="1" width="9.140625" style="3"/>
    <col min="184" max="184" customWidth="1" width="9.140625" style="3"/>
    <col min="185" max="185" customWidth="1" width="9.140625" style="3"/>
    <col min="186" max="186" customWidth="1" width="9.140625" style="3"/>
    <col min="187" max="187" customWidth="1" width="9.140625" style="3"/>
    <col min="188" max="188" customWidth="1" width="9.140625" style="3"/>
    <col min="189" max="189" customWidth="1" width="9.140625" style="3"/>
    <col min="190" max="190" customWidth="1" width="9.140625" style="3"/>
    <col min="191" max="191" customWidth="1" width="9.140625" style="3"/>
    <col min="192" max="192" customWidth="1" width="9.140625" style="3"/>
    <col min="193" max="193" customWidth="1" width="9.140625" style="3"/>
    <col min="194" max="194" customWidth="1" width="9.140625" style="3"/>
    <col min="195" max="195" customWidth="1" width="9.140625" style="3"/>
    <col min="196" max="196" customWidth="1" width="9.140625" style="3"/>
    <col min="197" max="197" customWidth="1" width="9.140625" style="3"/>
    <col min="198" max="198" customWidth="1" width="9.140625" style="3"/>
    <col min="199" max="199" customWidth="1" width="9.140625" style="3"/>
    <col min="200" max="200" customWidth="1" width="9.140625" style="3"/>
    <col min="201" max="201" customWidth="1" width="9.140625" style="3"/>
    <col min="202" max="202" customWidth="1" width="9.140625" style="3"/>
    <col min="203" max="203" customWidth="1" width="9.140625" style="3"/>
    <col min="204" max="204" customWidth="1" width="9.140625" style="3"/>
    <col min="205" max="205" customWidth="1" width="9.140625" style="3"/>
    <col min="206" max="206" customWidth="1" width="9.140625" style="3"/>
    <col min="207" max="207" customWidth="1" width="9.140625" style="3"/>
    <col min="208" max="208" customWidth="1" width="9.140625" style="3"/>
    <col min="209" max="209" customWidth="1" width="9.140625" style="3"/>
    <col min="210" max="210" customWidth="1" width="9.140625" style="3"/>
    <col min="211" max="211" customWidth="1" width="9.140625" style="3"/>
    <col min="212" max="212" customWidth="1" width="9.140625" style="3"/>
    <col min="213" max="213" customWidth="1" width="9.140625" style="3"/>
    <col min="214" max="214" customWidth="1" width="9.140625" style="3"/>
    <col min="215" max="215" customWidth="1" width="9.140625" style="3"/>
    <col min="216" max="216" customWidth="1" width="9.140625" style="3"/>
    <col min="217" max="217" customWidth="1" width="9.140625" style="3"/>
    <col min="218" max="218" customWidth="1" width="9.140625" style="3"/>
    <col min="219" max="219" customWidth="1" width="9.140625" style="3"/>
    <col min="220" max="220" customWidth="1" width="9.140625" style="3"/>
    <col min="221" max="221" customWidth="1" width="9.140625" style="3"/>
    <col min="222" max="222" customWidth="1" width="9.140625" style="3"/>
    <col min="223" max="223" customWidth="1" width="9.140625" style="3"/>
    <col min="224" max="224" customWidth="1" width="9.140625" style="3"/>
    <col min="225" max="225" customWidth="1" width="9.140625" style="3"/>
    <col min="226" max="226" customWidth="1" width="9.140625" style="3"/>
    <col min="227" max="227" customWidth="1" width="9.140625" style="3"/>
    <col min="228" max="228" customWidth="1" width="9.140625" style="3"/>
    <col min="229" max="229" customWidth="1" width="9.140625" style="3"/>
    <col min="230" max="230" customWidth="1" width="9.140625" style="3"/>
    <col min="231" max="231" customWidth="1" width="9.140625" style="3"/>
    <col min="232" max="232" customWidth="1" width="9.140625" style="3"/>
    <col min="233" max="233" customWidth="1" width="9.140625" style="3"/>
    <col min="234" max="234" customWidth="1" width="9.140625" style="3"/>
    <col min="235" max="235" customWidth="1" width="9.140625" style="3"/>
    <col min="236" max="236" customWidth="1" width="9.140625" style="3"/>
    <col min="237" max="237" customWidth="1" width="9.140625" style="3"/>
    <col min="238" max="238" customWidth="1" width="9.140625" style="3"/>
    <col min="239" max="239" customWidth="1" width="9.140625" style="3"/>
    <col min="240" max="240" customWidth="1" width="9.140625" style="3"/>
    <col min="241" max="241" customWidth="1" width="9.140625" style="3"/>
    <col min="242" max="242" customWidth="1" width="9.140625" style="3"/>
    <col min="243" max="243" customWidth="1" width="9.140625" style="3"/>
    <col min="244" max="244" customWidth="1" width="9.140625" style="3"/>
    <col min="245" max="245" customWidth="1" width="9.140625" style="3"/>
    <col min="246" max="246" customWidth="1" width="9.140625" style="3"/>
    <col min="247" max="247" customWidth="1" width="9.140625" style="3"/>
    <col min="248" max="248" customWidth="1" width="9.140625" style="3"/>
    <col min="249" max="249" customWidth="1" width="9.140625" style="3"/>
    <col min="250" max="250" customWidth="1" width="9.140625" style="3"/>
    <col min="251" max="251" customWidth="1" width="9.140625" style="3"/>
    <col min="252" max="252" customWidth="1" width="9.140625" style="3"/>
    <col min="253" max="253" customWidth="1" width="9.140625" style="3"/>
    <col min="254" max="254" customWidth="1" width="9.140625" style="3"/>
    <col min="255" max="255" customWidth="1" width="9.140625" style="3"/>
    <col min="256" max="256" customWidth="1" width="9.140625" style="3"/>
    <col min="257" max="16384" width="9" style="0" hidden="0"/>
  </cols>
  <sheetData>
    <row r="2" spans="8:8">
      <c r="B2" s="3" t="s">
        <v>0</v>
      </c>
      <c r="C2" s="3" t="s">
        <v>25</v>
      </c>
      <c r="D2" s="3" t="s">
        <v>26</v>
      </c>
      <c r="E2" s="3" t="s">
        <v>27</v>
      </c>
    </row>
    <row r="3" spans="8:8">
      <c r="B3" s="3">
        <v>2016.0</v>
      </c>
      <c r="C3" s="16">
        <v>0.16</v>
      </c>
      <c r="D3" s="16">
        <v>0.17</v>
      </c>
      <c r="E3" s="16">
        <v>0.14</v>
      </c>
    </row>
    <row r="4" spans="8:8">
      <c r="B4" s="3">
        <v>2017.0</v>
      </c>
      <c r="C4" s="16">
        <v>0.17</v>
      </c>
      <c r="D4" s="16">
        <v>0.16</v>
      </c>
      <c r="E4" s="16">
        <v>0.15</v>
      </c>
    </row>
    <row r="5" spans="8:8">
      <c r="B5" s="3">
        <v>2018.0</v>
      </c>
      <c r="C5" s="16">
        <v>0.18</v>
      </c>
      <c r="D5" s="16">
        <v>0.15</v>
      </c>
      <c r="E5" s="16">
        <v>0.16</v>
      </c>
    </row>
    <row r="6" spans="8:8">
      <c r="B6" s="3">
        <v>2019.0</v>
      </c>
      <c r="C6" s="16">
        <v>0.19</v>
      </c>
      <c r="D6" s="16">
        <v>0.14</v>
      </c>
      <c r="E6" s="16">
        <v>0.17</v>
      </c>
    </row>
    <row r="8" spans="8:8">
      <c r="A8" s="15" t="s">
        <v>6</v>
      </c>
      <c r="C8" s="15" t="s">
        <v>28</v>
      </c>
      <c r="D8" s="17"/>
      <c r="E8" s="15" t="s">
        <v>29</v>
      </c>
      <c r="I8" s="15" t="s">
        <v>30</v>
      </c>
    </row>
    <row r="9" spans="8:8">
      <c r="A9" s="3" t="s">
        <v>0</v>
      </c>
      <c r="C9" s="3" t="s">
        <v>25</v>
      </c>
      <c r="E9" s="3" t="s">
        <v>25</v>
      </c>
      <c r="F9" s="3" t="s">
        <v>26</v>
      </c>
      <c r="I9" s="3" t="s">
        <v>25</v>
      </c>
      <c r="J9" s="3" t="s">
        <v>27</v>
      </c>
    </row>
    <row r="10" spans="8:8">
      <c r="A10" s="3">
        <v>2016.0</v>
      </c>
      <c r="C10" s="18">
        <v>0.16</v>
      </c>
      <c r="D10" s="19"/>
      <c r="E10" s="18">
        <f>0.5*16%</f>
        <v>0.08</v>
      </c>
      <c r="F10" s="18">
        <f>0.5*17%</f>
        <v>0.085</v>
      </c>
      <c r="G10" s="19">
        <f>SUM(E10:F10)</f>
        <v>0.165</v>
      </c>
      <c r="H10" s="19"/>
      <c r="I10" s="18">
        <f>0.5*16%</f>
        <v>0.08</v>
      </c>
      <c r="J10" s="18">
        <f>0.5*14%</f>
        <v>0.07</v>
      </c>
      <c r="K10" s="19">
        <f>SUM(I10:J10)</f>
        <v>0.15000000000000002</v>
      </c>
    </row>
    <row r="11" spans="8:8">
      <c r="A11" s="3">
        <v>2017.0</v>
      </c>
      <c r="C11" s="18">
        <v>0.17</v>
      </c>
      <c r="D11" s="19"/>
      <c r="E11" s="18">
        <f>0.5*17%</f>
        <v>0.085</v>
      </c>
      <c r="F11" s="18">
        <f>0.5*16%</f>
        <v>0.08</v>
      </c>
      <c r="G11" s="19">
        <f t="shared" si="0" ref="G11:G13">SUM(E11:F11)</f>
        <v>0.165</v>
      </c>
      <c r="H11" s="19"/>
      <c r="I11" s="18">
        <f>0.5*17%</f>
        <v>0.085</v>
      </c>
      <c r="J11" s="18">
        <f>0.5*15%</f>
        <v>0.075</v>
      </c>
      <c r="K11" s="19">
        <f t="shared" si="1" ref="K11:K13">SUM(I11:J11)</f>
        <v>0.16</v>
      </c>
    </row>
    <row r="12" spans="8:8">
      <c r="A12" s="3">
        <v>2018.0</v>
      </c>
      <c r="C12" s="18">
        <v>0.18</v>
      </c>
      <c r="D12" s="19"/>
      <c r="E12" s="18">
        <f>0.5*18%</f>
        <v>0.09</v>
      </c>
      <c r="F12" s="18">
        <f>0.5*15%</f>
        <v>0.075</v>
      </c>
      <c r="G12" s="19">
        <f t="shared" si="0"/>
        <v>0.16499999999999998</v>
      </c>
      <c r="H12" s="19"/>
      <c r="I12" s="18">
        <f>0.5*18%</f>
        <v>0.09</v>
      </c>
      <c r="J12" s="18">
        <f>0.5*16%</f>
        <v>0.08</v>
      </c>
      <c r="K12" s="19">
        <f t="shared" si="1"/>
        <v>0.16999999999999998</v>
      </c>
    </row>
    <row r="13" spans="8:8">
      <c r="A13" s="3">
        <v>2019.0</v>
      </c>
      <c r="C13" s="18">
        <v>0.19</v>
      </c>
      <c r="D13" s="19"/>
      <c r="E13" s="18">
        <f>0.5*19%</f>
        <v>0.095</v>
      </c>
      <c r="F13" s="18">
        <f>0.5*14%</f>
        <v>0.07</v>
      </c>
      <c r="G13" s="19">
        <f t="shared" si="0"/>
        <v>0.165</v>
      </c>
      <c r="H13" s="19"/>
      <c r="I13" s="18">
        <f>0.5*19%</f>
        <v>0.095</v>
      </c>
      <c r="J13" s="18">
        <f>0.5*17%</f>
        <v>0.085</v>
      </c>
      <c r="K13" s="19">
        <f t="shared" si="1"/>
        <v>0.18</v>
      </c>
    </row>
    <row r="14" spans="8:8">
      <c r="C14" s="20">
        <f>AVERAGE(C10:C13)</f>
        <v>0.175</v>
      </c>
      <c r="D14" s="19"/>
      <c r="E14" s="19"/>
      <c r="F14" s="19"/>
      <c r="G14" s="20">
        <f>AVERAGE(G10:G13)</f>
        <v>0.165</v>
      </c>
      <c r="H14" s="19"/>
      <c r="I14" s="19"/>
      <c r="J14" s="19"/>
      <c r="K14" s="20">
        <f>AVERAGE(K10:K13)</f>
        <v>0.165</v>
      </c>
    </row>
    <row r="16" spans="8:8">
      <c r="A16" s="15" t="s">
        <v>8</v>
      </c>
      <c r="B16" s="3" t="s">
        <v>11</v>
      </c>
    </row>
    <row r="17" spans="8:8">
      <c r="B17" s="3" t="s">
        <v>28</v>
      </c>
      <c r="D17" s="12">
        <v>0.012909944487358055</v>
      </c>
    </row>
    <row r="18" spans="8:8">
      <c r="B18" s="3" t="s">
        <v>29</v>
      </c>
      <c r="D18" s="12">
        <v>1.6024689053196365E-17</v>
      </c>
    </row>
    <row r="19" spans="8:8">
      <c r="B19" s="3" t="s">
        <v>29</v>
      </c>
      <c r="D19" s="12">
        <v>0.012909944487358042</v>
      </c>
    </row>
    <row r="21" spans="8:8">
      <c r="A21" s="15" t="s">
        <v>10</v>
      </c>
      <c r="B21" s="3" t="s">
        <v>20</v>
      </c>
      <c r="D21" s="3" t="s">
        <v>23</v>
      </c>
      <c r="E21" s="3" t="s">
        <v>12</v>
      </c>
      <c r="F21" s="3" t="s">
        <v>24</v>
      </c>
    </row>
    <row r="22" spans="8:8">
      <c r="B22" s="3" t="s">
        <v>28</v>
      </c>
      <c r="D22" s="19">
        <f>D17</f>
        <v>0.012909944487358055</v>
      </c>
      <c r="E22" s="19">
        <f>C14</f>
        <v>0.175</v>
      </c>
      <c r="F22" s="21">
        <f>D22/E22</f>
        <v>0.07377111135633174</v>
      </c>
    </row>
    <row r="23" spans="8:8">
      <c r="B23" s="3" t="s">
        <v>29</v>
      </c>
      <c r="D23" s="19">
        <f>D18</f>
        <v>1.6024689053196365E-17</v>
      </c>
      <c r="E23" s="19">
        <f>G14</f>
        <v>0.165</v>
      </c>
      <c r="F23" s="21">
        <f t="shared" si="2" ref="F23:F24">D23/E23</f>
        <v>9.711932759512949E-17</v>
      </c>
    </row>
    <row r="24" spans="8:8">
      <c r="B24" s="3" t="s">
        <v>29</v>
      </c>
      <c r="D24" s="19">
        <f>D19</f>
        <v>0.012909944487358042</v>
      </c>
      <c r="E24" s="19">
        <f>K14</f>
        <v>0.165</v>
      </c>
      <c r="F24" s="21">
        <f t="shared" si="2"/>
        <v>0.07824208780216994</v>
      </c>
    </row>
    <row r="27" spans="8:8">
      <c r="A27" s="15" t="s">
        <v>19</v>
      </c>
      <c r="B27" s="22" t="s">
        <v>31</v>
      </c>
      <c r="C27" s="22"/>
      <c r="D27" s="22"/>
      <c r="E27" s="22"/>
      <c r="F27" s="22"/>
      <c r="G27" s="22"/>
      <c r="H27" s="22"/>
      <c r="I27" s="22"/>
      <c r="J27" s="22"/>
      <c r="K27" s="22"/>
    </row>
  </sheetData>
  <mergeCells count="1">
    <mergeCell ref="B27:K27"/>
  </mergeCells>
  <pageMargins left="0.7" right="0.7" top="0.75" bottom="0.75" header="0.3" footer="0.3"/>
</worksheet>
</file>

<file path=xl/worksheets/sheet3.xml><?xml version="1.0" encoding="utf-8"?>
<worksheet xmlns:r="http://schemas.openxmlformats.org/officeDocument/2006/relationships" xmlns="http://schemas.openxmlformats.org/spreadsheetml/2006/main">
  <dimension ref="A1:P33"/>
  <sheetViews>
    <sheetView workbookViewId="0" topLeftCell="A31">
      <selection activeCell="G38" sqref="G38"/>
    </sheetView>
  </sheetViews>
  <sheetFormatPr defaultRowHeight="15.75" defaultColWidth="10"/>
  <cols>
    <col min="1" max="1" customWidth="1" width="9.140625" style="15"/>
    <col min="2" max="2" customWidth="1" width="9.140625" style="3"/>
    <col min="3" max="3" customWidth="1" width="14.140625" style="3"/>
    <col min="4" max="4" customWidth="1" width="16.570312" style="3"/>
    <col min="5" max="5" customWidth="1" width="15.0" style="3"/>
    <col min="6" max="6" customWidth="1" width="15.140625" style="3"/>
    <col min="7" max="7" customWidth="1" width="9.140625" style="3"/>
    <col min="8" max="8" customWidth="1" width="9.140625" style="3"/>
    <col min="9" max="9" customWidth="1" width="9.140625" style="3"/>
    <col min="10" max="10" customWidth="1" width="9.140625" style="3"/>
    <col min="11" max="11" customWidth="1" width="9.140625" style="3"/>
    <col min="12" max="12" customWidth="1" width="9.140625" style="3"/>
    <col min="13" max="13" customWidth="1" width="9.140625" style="3"/>
    <col min="14" max="14" customWidth="1" width="9.140625" style="3"/>
    <col min="15" max="15" customWidth="1" width="9.140625" style="3"/>
    <col min="16" max="16" customWidth="1" width="9.140625" style="3"/>
    <col min="17" max="17" customWidth="1" width="9.140625" style="3"/>
    <col min="18" max="18" customWidth="1" width="9.140625" style="3"/>
    <col min="19" max="19" customWidth="1" width="9.140625" style="3"/>
    <col min="20" max="20" customWidth="1" width="9.140625" style="3"/>
    <col min="21" max="21" customWidth="1" width="9.140625" style="3"/>
    <col min="22" max="22" customWidth="1" width="9.140625" style="3"/>
    <col min="23" max="23" customWidth="1" width="9.140625" style="3"/>
    <col min="24" max="24" customWidth="1" width="9.140625" style="3"/>
    <col min="25" max="25" customWidth="1" width="9.140625" style="3"/>
    <col min="26" max="26" customWidth="1" width="9.140625" style="3"/>
    <col min="27" max="27" customWidth="1" width="9.140625" style="3"/>
    <col min="28" max="28" customWidth="1" width="9.140625" style="3"/>
    <col min="29" max="29" customWidth="1" width="9.140625" style="3"/>
    <col min="30" max="30" customWidth="1" width="9.140625" style="3"/>
    <col min="31" max="31" customWidth="1" width="9.140625" style="3"/>
    <col min="32" max="32" customWidth="1" width="9.140625" style="3"/>
    <col min="33" max="33" customWidth="1" width="9.140625" style="3"/>
    <col min="34" max="34" customWidth="1" width="9.140625" style="3"/>
    <col min="35" max="35" customWidth="1" width="9.140625" style="3"/>
    <col min="36" max="36" customWidth="1" width="9.140625" style="3"/>
    <col min="37" max="37" customWidth="1" width="9.140625" style="3"/>
    <col min="38" max="38" customWidth="1" width="9.140625" style="3"/>
    <col min="39" max="39" customWidth="1" width="9.140625" style="3"/>
    <col min="40" max="40" customWidth="1" width="9.140625" style="3"/>
    <col min="41" max="41" customWidth="1" width="9.140625" style="3"/>
    <col min="42" max="42" customWidth="1" width="9.140625" style="3"/>
    <col min="43" max="43" customWidth="1" width="9.140625" style="3"/>
    <col min="44" max="44" customWidth="1" width="9.140625" style="3"/>
    <col min="45" max="45" customWidth="1" width="9.140625" style="3"/>
    <col min="46" max="46" customWidth="1" width="9.140625" style="3"/>
    <col min="47" max="47" customWidth="1" width="9.140625" style="3"/>
    <col min="48" max="48" customWidth="1" width="9.140625" style="3"/>
    <col min="49" max="49" customWidth="1" width="9.140625" style="3"/>
    <col min="50" max="50" customWidth="1" width="9.140625" style="3"/>
    <col min="51" max="51" customWidth="1" width="9.140625" style="3"/>
    <col min="52" max="52" customWidth="1" width="9.140625" style="3"/>
    <col min="53" max="53" customWidth="1" width="9.140625" style="3"/>
    <col min="54" max="54" customWidth="1" width="9.140625" style="3"/>
    <col min="55" max="55" customWidth="1" width="9.140625" style="3"/>
    <col min="56" max="56" customWidth="1" width="9.140625" style="3"/>
    <col min="57" max="57" customWidth="1" width="9.140625" style="3"/>
    <col min="58" max="58" customWidth="1" width="9.140625" style="3"/>
    <col min="59" max="59" customWidth="1" width="9.140625" style="3"/>
    <col min="60" max="60" customWidth="1" width="9.140625" style="3"/>
    <col min="61" max="61" customWidth="1" width="9.140625" style="3"/>
    <col min="62" max="62" customWidth="1" width="9.140625" style="3"/>
    <col min="63" max="63" customWidth="1" width="9.140625" style="3"/>
    <col min="64" max="64" customWidth="1" width="9.140625" style="3"/>
    <col min="65" max="65" customWidth="1" width="9.140625" style="3"/>
    <col min="66" max="66" customWidth="1" width="9.140625" style="3"/>
    <col min="67" max="67" customWidth="1" width="9.140625" style="3"/>
    <col min="68" max="68" customWidth="1" width="9.140625" style="3"/>
    <col min="69" max="69" customWidth="1" width="9.140625" style="3"/>
    <col min="70" max="70" customWidth="1" width="9.140625" style="3"/>
    <col min="71" max="71" customWidth="1" width="9.140625" style="3"/>
    <col min="72" max="72" customWidth="1" width="9.140625" style="3"/>
    <col min="73" max="73" customWidth="1" width="9.140625" style="3"/>
    <col min="74" max="74" customWidth="1" width="9.140625" style="3"/>
    <col min="75" max="75" customWidth="1" width="9.140625" style="3"/>
    <col min="76" max="76" customWidth="1" width="9.140625" style="3"/>
    <col min="77" max="77" customWidth="1" width="9.140625" style="3"/>
    <col min="78" max="78" customWidth="1" width="9.140625" style="3"/>
    <col min="79" max="79" customWidth="1" width="9.140625" style="3"/>
    <col min="80" max="80" customWidth="1" width="9.140625" style="3"/>
    <col min="81" max="81" customWidth="1" width="9.140625" style="3"/>
    <col min="82" max="82" customWidth="1" width="9.140625" style="3"/>
    <col min="83" max="83" customWidth="1" width="9.140625" style="3"/>
    <col min="84" max="84" customWidth="1" width="9.140625" style="3"/>
    <col min="85" max="85" customWidth="1" width="9.140625" style="3"/>
    <col min="86" max="86" customWidth="1" width="9.140625" style="3"/>
    <col min="87" max="87" customWidth="1" width="9.140625" style="3"/>
    <col min="88" max="88" customWidth="1" width="9.140625" style="3"/>
    <col min="89" max="89" customWidth="1" width="9.140625" style="3"/>
    <col min="90" max="90" customWidth="1" width="9.140625" style="3"/>
    <col min="91" max="91" customWidth="1" width="9.140625" style="3"/>
    <col min="92" max="92" customWidth="1" width="9.140625" style="3"/>
    <col min="93" max="93" customWidth="1" width="9.140625" style="3"/>
    <col min="94" max="94" customWidth="1" width="9.140625" style="3"/>
    <col min="95" max="95" customWidth="1" width="9.140625" style="3"/>
    <col min="96" max="96" customWidth="1" width="9.140625" style="3"/>
    <col min="97" max="97" customWidth="1" width="9.140625" style="3"/>
    <col min="98" max="98" customWidth="1" width="9.140625" style="3"/>
    <col min="99" max="99" customWidth="1" width="9.140625" style="3"/>
    <col min="100" max="100" customWidth="1" width="9.140625" style="3"/>
    <col min="101" max="101" customWidth="1" width="9.140625" style="3"/>
    <col min="102" max="102" customWidth="1" width="9.140625" style="3"/>
    <col min="103" max="103" customWidth="1" width="9.140625" style="3"/>
    <col min="104" max="104" customWidth="1" width="9.140625" style="3"/>
    <col min="105" max="105" customWidth="1" width="9.140625" style="3"/>
    <col min="106" max="106" customWidth="1" width="9.140625" style="3"/>
    <col min="107" max="107" customWidth="1" width="9.140625" style="3"/>
    <col min="108" max="108" customWidth="1" width="9.140625" style="3"/>
    <col min="109" max="109" customWidth="1" width="9.140625" style="3"/>
    <col min="110" max="110" customWidth="1" width="9.140625" style="3"/>
    <col min="111" max="111" customWidth="1" width="9.140625" style="3"/>
    <col min="112" max="112" customWidth="1" width="9.140625" style="3"/>
    <col min="113" max="113" customWidth="1" width="9.140625" style="3"/>
    <col min="114" max="114" customWidth="1" width="9.140625" style="3"/>
    <col min="115" max="115" customWidth="1" width="9.140625" style="3"/>
    <col min="116" max="116" customWidth="1" width="9.140625" style="3"/>
    <col min="117" max="117" customWidth="1" width="9.140625" style="3"/>
    <col min="118" max="118" customWidth="1" width="9.140625" style="3"/>
    <col min="119" max="119" customWidth="1" width="9.140625" style="3"/>
    <col min="120" max="120" customWidth="1" width="9.140625" style="3"/>
    <col min="121" max="121" customWidth="1" width="9.140625" style="3"/>
    <col min="122" max="122" customWidth="1" width="9.140625" style="3"/>
    <col min="123" max="123" customWidth="1" width="9.140625" style="3"/>
    <col min="124" max="124" customWidth="1" width="9.140625" style="3"/>
    <col min="125" max="125" customWidth="1" width="9.140625" style="3"/>
    <col min="126" max="126" customWidth="1" width="9.140625" style="3"/>
    <col min="127" max="127" customWidth="1" width="9.140625" style="3"/>
    <col min="128" max="128" customWidth="1" width="9.140625" style="3"/>
    <col min="129" max="129" customWidth="1" width="9.140625" style="3"/>
    <col min="130" max="130" customWidth="1" width="9.140625" style="3"/>
    <col min="131" max="131" customWidth="1" width="9.140625" style="3"/>
    <col min="132" max="132" customWidth="1" width="9.140625" style="3"/>
    <col min="133" max="133" customWidth="1" width="9.140625" style="3"/>
    <col min="134" max="134" customWidth="1" width="9.140625" style="3"/>
    <col min="135" max="135" customWidth="1" width="9.140625" style="3"/>
    <col min="136" max="136" customWidth="1" width="9.140625" style="3"/>
    <col min="137" max="137" customWidth="1" width="9.140625" style="3"/>
    <col min="138" max="138" customWidth="1" width="9.140625" style="3"/>
    <col min="139" max="139" customWidth="1" width="9.140625" style="3"/>
    <col min="140" max="140" customWidth="1" width="9.140625" style="3"/>
    <col min="141" max="141" customWidth="1" width="9.140625" style="3"/>
    <col min="142" max="142" customWidth="1" width="9.140625" style="3"/>
    <col min="143" max="143" customWidth="1" width="9.140625" style="3"/>
    <col min="144" max="144" customWidth="1" width="9.140625" style="3"/>
    <col min="145" max="145" customWidth="1" width="9.140625" style="3"/>
    <col min="146" max="146" customWidth="1" width="9.140625" style="3"/>
    <col min="147" max="147" customWidth="1" width="9.140625" style="3"/>
    <col min="148" max="148" customWidth="1" width="9.140625" style="3"/>
    <col min="149" max="149" customWidth="1" width="9.140625" style="3"/>
    <col min="150" max="150" customWidth="1" width="9.140625" style="3"/>
    <col min="151" max="151" customWidth="1" width="9.140625" style="3"/>
    <col min="152" max="152" customWidth="1" width="9.140625" style="3"/>
    <col min="153" max="153" customWidth="1" width="9.140625" style="3"/>
    <col min="154" max="154" customWidth="1" width="9.140625" style="3"/>
    <col min="155" max="155" customWidth="1" width="9.140625" style="3"/>
    <col min="156" max="156" customWidth="1" width="9.140625" style="3"/>
    <col min="157" max="157" customWidth="1" width="9.140625" style="3"/>
    <col min="158" max="158" customWidth="1" width="9.140625" style="3"/>
    <col min="159" max="159" customWidth="1" width="9.140625" style="3"/>
    <col min="160" max="160" customWidth="1" width="9.140625" style="3"/>
    <col min="161" max="161" customWidth="1" width="9.140625" style="3"/>
    <col min="162" max="162" customWidth="1" width="9.140625" style="3"/>
    <col min="163" max="163" customWidth="1" width="9.140625" style="3"/>
    <col min="164" max="164" customWidth="1" width="9.140625" style="3"/>
    <col min="165" max="165" customWidth="1" width="9.140625" style="3"/>
    <col min="166" max="166" customWidth="1" width="9.140625" style="3"/>
    <col min="167" max="167" customWidth="1" width="9.140625" style="3"/>
    <col min="168" max="168" customWidth="1" width="9.140625" style="3"/>
    <col min="169" max="169" customWidth="1" width="9.140625" style="3"/>
    <col min="170" max="170" customWidth="1" width="9.140625" style="3"/>
    <col min="171" max="171" customWidth="1" width="9.140625" style="3"/>
    <col min="172" max="172" customWidth="1" width="9.140625" style="3"/>
    <col min="173" max="173" customWidth="1" width="9.140625" style="3"/>
    <col min="174" max="174" customWidth="1" width="9.140625" style="3"/>
    <col min="175" max="175" customWidth="1" width="9.140625" style="3"/>
    <col min="176" max="176" customWidth="1" width="9.140625" style="3"/>
    <col min="177" max="177" customWidth="1" width="9.140625" style="3"/>
    <col min="178" max="178" customWidth="1" width="9.140625" style="3"/>
    <col min="179" max="179" customWidth="1" width="9.140625" style="3"/>
    <col min="180" max="180" customWidth="1" width="9.140625" style="3"/>
    <col min="181" max="181" customWidth="1" width="9.140625" style="3"/>
    <col min="182" max="182" customWidth="1" width="9.140625" style="3"/>
    <col min="183" max="183" customWidth="1" width="9.140625" style="3"/>
    <col min="184" max="184" customWidth="1" width="9.140625" style="3"/>
    <col min="185" max="185" customWidth="1" width="9.140625" style="3"/>
    <col min="186" max="186" customWidth="1" width="9.140625" style="3"/>
    <col min="187" max="187" customWidth="1" width="9.140625" style="3"/>
    <col min="188" max="188" customWidth="1" width="9.140625" style="3"/>
    <col min="189" max="189" customWidth="1" width="9.140625" style="3"/>
    <col min="190" max="190" customWidth="1" width="9.140625" style="3"/>
    <col min="191" max="191" customWidth="1" width="9.140625" style="3"/>
    <col min="192" max="192" customWidth="1" width="9.140625" style="3"/>
    <col min="193" max="193" customWidth="1" width="9.140625" style="3"/>
    <col min="194" max="194" customWidth="1" width="9.140625" style="3"/>
    <col min="195" max="195" customWidth="1" width="9.140625" style="3"/>
    <col min="196" max="196" customWidth="1" width="9.140625" style="3"/>
    <col min="197" max="197" customWidth="1" width="9.140625" style="3"/>
    <col min="198" max="198" customWidth="1" width="9.140625" style="3"/>
    <col min="199" max="199" customWidth="1" width="9.140625" style="3"/>
    <col min="200" max="200" customWidth="1" width="9.140625" style="3"/>
    <col min="201" max="201" customWidth="1" width="9.140625" style="3"/>
    <col min="202" max="202" customWidth="1" width="9.140625" style="3"/>
    <col min="203" max="203" customWidth="1" width="9.140625" style="3"/>
    <col min="204" max="204" customWidth="1" width="9.140625" style="3"/>
    <col min="205" max="205" customWidth="1" width="9.140625" style="3"/>
    <col min="206" max="206" customWidth="1" width="9.140625" style="3"/>
    <col min="207" max="207" customWidth="1" width="9.140625" style="3"/>
    <col min="208" max="208" customWidth="1" width="9.140625" style="3"/>
    <col min="209" max="209" customWidth="1" width="9.140625" style="3"/>
    <col min="210" max="210" customWidth="1" width="9.140625" style="3"/>
    <col min="211" max="211" customWidth="1" width="9.140625" style="3"/>
    <col min="212" max="212" customWidth="1" width="9.140625" style="3"/>
    <col min="213" max="213" customWidth="1" width="9.140625" style="3"/>
    <col min="214" max="214" customWidth="1" width="9.140625" style="3"/>
    <col min="215" max="215" customWidth="1" width="9.140625" style="3"/>
    <col min="216" max="216" customWidth="1" width="9.140625" style="3"/>
    <col min="217" max="217" customWidth="1" width="9.140625" style="3"/>
    <col min="218" max="218" customWidth="1" width="9.140625" style="3"/>
    <col min="219" max="219" customWidth="1" width="9.140625" style="3"/>
    <col min="220" max="220" customWidth="1" width="9.140625" style="3"/>
    <col min="221" max="221" customWidth="1" width="9.140625" style="3"/>
    <col min="222" max="222" customWidth="1" width="9.140625" style="3"/>
    <col min="223" max="223" customWidth="1" width="9.140625" style="3"/>
    <col min="224" max="224" customWidth="1" width="9.140625" style="3"/>
    <col min="225" max="225" customWidth="1" width="9.140625" style="3"/>
    <col min="226" max="226" customWidth="1" width="9.140625" style="3"/>
    <col min="227" max="227" customWidth="1" width="9.140625" style="3"/>
    <col min="228" max="228" customWidth="1" width="9.140625" style="3"/>
    <col min="229" max="229" customWidth="1" width="9.140625" style="3"/>
    <col min="230" max="230" customWidth="1" width="9.140625" style="3"/>
    <col min="231" max="231" customWidth="1" width="9.140625" style="3"/>
    <col min="232" max="232" customWidth="1" width="9.140625" style="3"/>
    <col min="233" max="233" customWidth="1" width="9.140625" style="3"/>
    <col min="234" max="234" customWidth="1" width="9.140625" style="3"/>
    <col min="235" max="235" customWidth="1" width="9.140625" style="3"/>
    <col min="236" max="236" customWidth="1" width="9.140625" style="3"/>
    <col min="237" max="237" customWidth="1" width="9.140625" style="3"/>
    <col min="238" max="238" customWidth="1" width="9.140625" style="3"/>
    <col min="239" max="239" customWidth="1" width="9.140625" style="3"/>
    <col min="240" max="240" customWidth="1" width="9.140625" style="3"/>
    <col min="241" max="241" customWidth="1" width="9.140625" style="3"/>
    <col min="242" max="242" customWidth="1" width="9.140625" style="3"/>
    <col min="243" max="243" customWidth="1" width="9.140625" style="3"/>
    <col min="244" max="244" customWidth="1" width="9.140625" style="3"/>
    <col min="245" max="245" customWidth="1" width="9.140625" style="3"/>
    <col min="246" max="246" customWidth="1" width="9.140625" style="3"/>
    <col min="247" max="247" customWidth="1" width="9.140625" style="3"/>
    <col min="248" max="248" customWidth="1" width="9.140625" style="3"/>
    <col min="249" max="249" customWidth="1" width="9.140625" style="3"/>
    <col min="250" max="250" customWidth="1" width="9.140625" style="3"/>
    <col min="251" max="251" customWidth="1" width="9.140625" style="3"/>
    <col min="252" max="252" customWidth="1" width="9.140625" style="3"/>
    <col min="253" max="253" customWidth="1" width="9.140625" style="3"/>
    <col min="254" max="254" customWidth="1" width="9.140625" style="3"/>
    <col min="255" max="255" customWidth="1" width="9.140625" style="3"/>
    <col min="256" max="256" customWidth="1" width="9.140625" style="3"/>
    <col min="257" max="16384" width="9" style="0" hidden="0"/>
  </cols>
  <sheetData>
    <row r="2" spans="8:8">
      <c r="B2" s="2" t="s">
        <v>32</v>
      </c>
      <c r="C2" s="2" t="s">
        <v>39</v>
      </c>
      <c r="D2" s="2" t="s">
        <v>37</v>
      </c>
      <c r="E2" s="2" t="s">
        <v>38</v>
      </c>
      <c r="F2" s="2" t="s">
        <v>40</v>
      </c>
    </row>
    <row r="3" spans="8:8">
      <c r="B3" s="2" t="s">
        <v>34</v>
      </c>
      <c r="C3" s="5">
        <v>20000.0</v>
      </c>
      <c r="D3" s="23">
        <v>0.8</v>
      </c>
      <c r="E3" s="5">
        <v>1600.0</v>
      </c>
      <c r="F3" s="5">
        <v>20000.0</v>
      </c>
    </row>
    <row r="4" spans="8:8">
      <c r="B4" s="2" t="s">
        <v>33</v>
      </c>
      <c r="C4" s="5">
        <v>35000.0</v>
      </c>
      <c r="D4" s="23">
        <v>0.95</v>
      </c>
      <c r="E4" s="5">
        <v>1400.0</v>
      </c>
      <c r="F4" s="5">
        <v>36000.0</v>
      </c>
    </row>
    <row r="5" spans="8:8">
      <c r="B5" s="2" t="s">
        <v>35</v>
      </c>
      <c r="C5" s="5">
        <v>30000.0</v>
      </c>
      <c r="D5" s="23">
        <v>1.5</v>
      </c>
      <c r="E5" s="5">
        <v>0.0</v>
      </c>
      <c r="F5" s="5">
        <v>34500.0</v>
      </c>
    </row>
    <row r="6" spans="8:8">
      <c r="B6" s="2" t="s">
        <v>36</v>
      </c>
      <c r="C6" s="5">
        <v>15000.0</v>
      </c>
      <c r="D6" s="23">
        <v>1.25</v>
      </c>
      <c r="E6" s="5">
        <v>375.0</v>
      </c>
      <c r="F6" s="5">
        <v>16500.0</v>
      </c>
    </row>
    <row r="8" spans="8:8">
      <c r="A8" s="15" t="s">
        <v>6</v>
      </c>
      <c r="B8" s="3" t="s">
        <v>41</v>
      </c>
    </row>
    <row r="9" spans="8:8">
      <c r="C9" s="24">
        <f>0.2*D3+0.35*D4+0.3*D5+0.15*D6</f>
        <v>1.13</v>
      </c>
      <c r="D9" s="25" t="s">
        <v>42</v>
      </c>
    </row>
    <row r="11" spans="8:8">
      <c r="A11" s="15" t="s">
        <v>8</v>
      </c>
      <c r="B11" s="3" t="s">
        <v>43</v>
      </c>
      <c r="D11" s="26" t="s">
        <v>48</v>
      </c>
      <c r="E11" s="26"/>
      <c r="F11" s="26"/>
      <c r="G11" s="26"/>
    </row>
    <row r="12" spans="8:8">
      <c r="B12" s="3" t="s">
        <v>44</v>
      </c>
      <c r="C12" s="12">
        <f>(F3-C3+E3)/C3</f>
        <v>0.08</v>
      </c>
    </row>
    <row r="13" spans="8:8">
      <c r="B13" s="3" t="s">
        <v>45</v>
      </c>
      <c r="C13" s="12">
        <f>(F4-C4+E4)/C4</f>
        <v>0.06857142857142857</v>
      </c>
    </row>
    <row r="14" spans="8:8">
      <c r="B14" s="3" t="s">
        <v>46</v>
      </c>
      <c r="C14" s="12">
        <f t="shared" si="0" ref="C13:C15">(F5-C5+E5)/C5</f>
        <v>0.15</v>
      </c>
    </row>
    <row r="15" spans="8:8">
      <c r="B15" s="3" t="s">
        <v>47</v>
      </c>
      <c r="C15" s="12">
        <f t="shared" si="0"/>
        <v>0.125</v>
      </c>
    </row>
    <row r="18" spans="8:8">
      <c r="A18" s="15" t="s">
        <v>10</v>
      </c>
      <c r="B18" s="3" t="s">
        <v>49</v>
      </c>
    </row>
    <row r="19" spans="8:8">
      <c r="C19" s="2" t="s">
        <v>39</v>
      </c>
      <c r="D19" s="2" t="s">
        <v>38</v>
      </c>
      <c r="E19" s="2" t="s">
        <v>40</v>
      </c>
    </row>
    <row r="20" spans="8:8">
      <c r="B20" s="3" t="s">
        <v>50</v>
      </c>
      <c r="C20" s="27">
        <f>SUM(C3:C6)</f>
        <v>100000.0</v>
      </c>
      <c r="D20" s="27">
        <f>SUM(E3:E6)</f>
        <v>3375.0</v>
      </c>
      <c r="E20" s="27">
        <f>SUM(F3:F6)</f>
        <v>107000.0</v>
      </c>
    </row>
    <row r="21" spans="8:8">
      <c r="B21" s="3" t="s">
        <v>49</v>
      </c>
      <c r="D21" s="12">
        <f>(E20-C20+D20)/C20</f>
        <v>0.10375</v>
      </c>
    </row>
    <row r="24" spans="8:8">
      <c r="A24" s="15" t="s">
        <v>19</v>
      </c>
      <c r="B24" s="3" t="s">
        <v>51</v>
      </c>
      <c r="D24" s="25" t="s">
        <v>54</v>
      </c>
    </row>
    <row r="25" spans="8:8">
      <c r="C25" s="3" t="s">
        <v>52</v>
      </c>
      <c r="D25" s="16">
        <v>0.04</v>
      </c>
    </row>
    <row r="26" spans="8:8">
      <c r="C26" s="3" t="s">
        <v>53</v>
      </c>
      <c r="D26" s="16">
        <v>0.1</v>
      </c>
    </row>
    <row r="27" spans="8:8">
      <c r="C27" s="2" t="s">
        <v>32</v>
      </c>
      <c r="D27" s="2" t="s">
        <v>37</v>
      </c>
      <c r="E27" s="3" t="s">
        <v>51</v>
      </c>
    </row>
    <row r="28" spans="8:8">
      <c r="C28" s="2" t="s">
        <v>34</v>
      </c>
      <c r="D28" s="23">
        <v>0.8</v>
      </c>
      <c r="E28" s="12">
        <f>D25+(D28*(D26-D25))</f>
        <v>0.088</v>
      </c>
    </row>
    <row r="29" spans="8:8">
      <c r="C29" s="2" t="s">
        <v>33</v>
      </c>
      <c r="D29" s="23">
        <v>0.95</v>
      </c>
      <c r="E29" s="12">
        <f>D25+(D29*(D26-D25))</f>
        <v>0.097</v>
      </c>
    </row>
    <row r="30" spans="8:8">
      <c r="C30" s="2" t="s">
        <v>35</v>
      </c>
      <c r="D30" s="23">
        <v>1.5</v>
      </c>
      <c r="E30" s="12">
        <f>D25+(D30*(D26-D25))</f>
        <v>0.13</v>
      </c>
    </row>
    <row r="31" spans="8:8">
      <c r="C31" s="2" t="s">
        <v>36</v>
      </c>
      <c r="D31" s="23">
        <v>1.25</v>
      </c>
      <c r="E31" s="12">
        <f>D25+(D31*(D26-D25))</f>
        <v>0.11499999999999999</v>
      </c>
    </row>
    <row r="33" spans="8:8" ht="31.5" customHeight="1">
      <c r="A33" s="15" t="s">
        <v>21</v>
      </c>
      <c r="B33" s="28" t="s">
        <v>55</v>
      </c>
      <c r="C33" s="28"/>
      <c r="D33" s="28"/>
      <c r="E33" s="28"/>
      <c r="F33" s="28"/>
      <c r="G33" s="28"/>
      <c r="H33" s="28"/>
      <c r="I33" s="28"/>
      <c r="J33" s="28"/>
      <c r="K33" s="28"/>
      <c r="L33" s="28"/>
      <c r="M33" s="28"/>
      <c r="N33" s="28"/>
      <c r="O33" s="28"/>
    </row>
  </sheetData>
  <mergeCells count="2">
    <mergeCell ref="D11:G11"/>
    <mergeCell ref="B33:O33"/>
  </mergeCells>
  <pageMargins left="0.7" right="0.7" top="0.75" bottom="0.75" header="0.3" footer="0.3"/>
</worksheet>
</file>

<file path=xl/worksheets/sheet4.xml><?xml version="1.0" encoding="utf-8"?>
<worksheet xmlns:r="http://schemas.openxmlformats.org/officeDocument/2006/relationships" xmlns="http://schemas.openxmlformats.org/spreadsheetml/2006/main">
  <dimension ref="B1:L5"/>
  <sheetViews>
    <sheetView workbookViewId="0">
      <selection activeCell="A1" sqref="A1:IV65536"/>
    </sheetView>
  </sheetViews>
  <sheetFormatPr defaultRowHeight="15.75" defaultColWidth="10"/>
  <cols>
    <col min="1" max="1" customWidth="1" width="9.140625" style="3"/>
    <col min="2" max="2" customWidth="1" width="13.7109375" style="3"/>
    <col min="3" max="3" customWidth="1" width="10.5703125" style="3"/>
    <col min="4" max="4" customWidth="1" width="9.140625" style="3"/>
    <col min="5" max="5" customWidth="1" width="14.140625" style="3"/>
    <col min="6" max="6" customWidth="1" width="14.0" style="3"/>
    <col min="7" max="7" customWidth="1" width="24.140625" style="3"/>
    <col min="8" max="8" customWidth="1" width="17.710938" style="3"/>
    <col min="9" max="9" customWidth="1" width="18.140625" style="3"/>
    <col min="10" max="10" customWidth="1" width="17.710938" style="3"/>
    <col min="11" max="11" customWidth="1" width="17.710938" style="3"/>
    <col min="12" max="12" customWidth="1" width="9.140625" style="3"/>
    <col min="13" max="13" customWidth="1" width="9.140625" style="3"/>
    <col min="14" max="14" customWidth="1" width="9.140625" style="3"/>
    <col min="15" max="15" customWidth="1" width="9.140625" style="3"/>
    <col min="16" max="16" customWidth="1" width="9.140625" style="3"/>
    <col min="17" max="17" customWidth="1" width="9.140625" style="3"/>
    <col min="18" max="18" customWidth="1" width="9.140625" style="3"/>
    <col min="19" max="19" customWidth="1" width="9.140625" style="3"/>
    <col min="20" max="20" customWidth="1" width="9.140625" style="3"/>
    <col min="21" max="21" customWidth="1" width="9.140625" style="3"/>
    <col min="22" max="22" customWidth="1" width="9.140625" style="3"/>
    <col min="23" max="23" customWidth="1" width="9.140625" style="3"/>
    <col min="24" max="24" customWidth="1" width="9.140625" style="3"/>
    <col min="25" max="25" customWidth="1" width="9.140625" style="3"/>
    <col min="26" max="26" customWidth="1" width="9.140625" style="3"/>
    <col min="27" max="27" customWidth="1" width="9.140625" style="3"/>
    <col min="28" max="28" customWidth="1" width="9.140625" style="3"/>
    <col min="29" max="29" customWidth="1" width="9.140625" style="3"/>
    <col min="30" max="30" customWidth="1" width="9.140625" style="3"/>
    <col min="31" max="31" customWidth="1" width="9.140625" style="3"/>
    <col min="32" max="32" customWidth="1" width="9.140625" style="3"/>
    <col min="33" max="33" customWidth="1" width="9.140625" style="3"/>
    <col min="34" max="34" customWidth="1" width="9.140625" style="3"/>
    <col min="35" max="35" customWidth="1" width="9.140625" style="3"/>
    <col min="36" max="36" customWidth="1" width="9.140625" style="3"/>
    <col min="37" max="37" customWidth="1" width="9.140625" style="3"/>
    <col min="38" max="38" customWidth="1" width="9.140625" style="3"/>
    <col min="39" max="39" customWidth="1" width="9.140625" style="3"/>
    <col min="40" max="40" customWidth="1" width="9.140625" style="3"/>
    <col min="41" max="41" customWidth="1" width="9.140625" style="3"/>
    <col min="42" max="42" customWidth="1" width="9.140625" style="3"/>
    <col min="43" max="43" customWidth="1" width="9.140625" style="3"/>
    <col min="44" max="44" customWidth="1" width="9.140625" style="3"/>
    <col min="45" max="45" customWidth="1" width="9.140625" style="3"/>
    <col min="46" max="46" customWidth="1" width="9.140625" style="3"/>
    <col min="47" max="47" customWidth="1" width="9.140625" style="3"/>
    <col min="48" max="48" customWidth="1" width="9.140625" style="3"/>
    <col min="49" max="49" customWidth="1" width="9.140625" style="3"/>
    <col min="50" max="50" customWidth="1" width="9.140625" style="3"/>
    <col min="51" max="51" customWidth="1" width="9.140625" style="3"/>
    <col min="52" max="52" customWidth="1" width="9.140625" style="3"/>
    <col min="53" max="53" customWidth="1" width="9.140625" style="3"/>
    <col min="54" max="54" customWidth="1" width="9.140625" style="3"/>
    <col min="55" max="55" customWidth="1" width="9.140625" style="3"/>
    <col min="56" max="56" customWidth="1" width="9.140625" style="3"/>
    <col min="57" max="57" customWidth="1" width="9.140625" style="3"/>
    <col min="58" max="58" customWidth="1" width="9.140625" style="3"/>
    <col min="59" max="59" customWidth="1" width="9.140625" style="3"/>
    <col min="60" max="60" customWidth="1" width="9.140625" style="3"/>
    <col min="61" max="61" customWidth="1" width="9.140625" style="3"/>
    <col min="62" max="62" customWidth="1" width="9.140625" style="3"/>
    <col min="63" max="63" customWidth="1" width="9.140625" style="3"/>
    <col min="64" max="64" customWidth="1" width="9.140625" style="3"/>
    <col min="65" max="65" customWidth="1" width="9.140625" style="3"/>
    <col min="66" max="66" customWidth="1" width="9.140625" style="3"/>
    <col min="67" max="67" customWidth="1" width="9.140625" style="3"/>
    <col min="68" max="68" customWidth="1" width="9.140625" style="3"/>
    <col min="69" max="69" customWidth="1" width="9.140625" style="3"/>
    <col min="70" max="70" customWidth="1" width="9.140625" style="3"/>
    <col min="71" max="71" customWidth="1" width="9.140625" style="3"/>
    <col min="72" max="72" customWidth="1" width="9.140625" style="3"/>
    <col min="73" max="73" customWidth="1" width="9.140625" style="3"/>
    <col min="74" max="74" customWidth="1" width="9.140625" style="3"/>
    <col min="75" max="75" customWidth="1" width="9.140625" style="3"/>
    <col min="76" max="76" customWidth="1" width="9.140625" style="3"/>
    <col min="77" max="77" customWidth="1" width="9.140625" style="3"/>
    <col min="78" max="78" customWidth="1" width="9.140625" style="3"/>
    <col min="79" max="79" customWidth="1" width="9.140625" style="3"/>
    <col min="80" max="80" customWidth="1" width="9.140625" style="3"/>
    <col min="81" max="81" customWidth="1" width="9.140625" style="3"/>
    <col min="82" max="82" customWidth="1" width="9.140625" style="3"/>
    <col min="83" max="83" customWidth="1" width="9.140625" style="3"/>
    <col min="84" max="84" customWidth="1" width="9.140625" style="3"/>
    <col min="85" max="85" customWidth="1" width="9.140625" style="3"/>
    <col min="86" max="86" customWidth="1" width="9.140625" style="3"/>
    <col min="87" max="87" customWidth="1" width="9.140625" style="3"/>
    <col min="88" max="88" customWidth="1" width="9.140625" style="3"/>
    <col min="89" max="89" customWidth="1" width="9.140625" style="3"/>
    <col min="90" max="90" customWidth="1" width="9.140625" style="3"/>
    <col min="91" max="91" customWidth="1" width="9.140625" style="3"/>
    <col min="92" max="92" customWidth="1" width="9.140625" style="3"/>
    <col min="93" max="93" customWidth="1" width="9.140625" style="3"/>
    <col min="94" max="94" customWidth="1" width="9.140625" style="3"/>
    <col min="95" max="95" customWidth="1" width="9.140625" style="3"/>
    <col min="96" max="96" customWidth="1" width="9.140625" style="3"/>
    <col min="97" max="97" customWidth="1" width="9.140625" style="3"/>
    <col min="98" max="98" customWidth="1" width="9.140625" style="3"/>
    <col min="99" max="99" customWidth="1" width="9.140625" style="3"/>
    <col min="100" max="100" customWidth="1" width="9.140625" style="3"/>
    <col min="101" max="101" customWidth="1" width="9.140625" style="3"/>
    <col min="102" max="102" customWidth="1" width="9.140625" style="3"/>
    <col min="103" max="103" customWidth="1" width="9.140625" style="3"/>
    <col min="104" max="104" customWidth="1" width="9.140625" style="3"/>
    <col min="105" max="105" customWidth="1" width="9.140625" style="3"/>
    <col min="106" max="106" customWidth="1" width="9.140625" style="3"/>
    <col min="107" max="107" customWidth="1" width="9.140625" style="3"/>
    <col min="108" max="108" customWidth="1" width="9.140625" style="3"/>
    <col min="109" max="109" customWidth="1" width="9.140625" style="3"/>
    <col min="110" max="110" customWidth="1" width="9.140625" style="3"/>
    <col min="111" max="111" customWidth="1" width="9.140625" style="3"/>
    <col min="112" max="112" customWidth="1" width="9.140625" style="3"/>
    <col min="113" max="113" customWidth="1" width="9.140625" style="3"/>
    <col min="114" max="114" customWidth="1" width="9.140625" style="3"/>
    <col min="115" max="115" customWidth="1" width="9.140625" style="3"/>
    <col min="116" max="116" customWidth="1" width="9.140625" style="3"/>
    <col min="117" max="117" customWidth="1" width="9.140625" style="3"/>
    <col min="118" max="118" customWidth="1" width="9.140625" style="3"/>
    <col min="119" max="119" customWidth="1" width="9.140625" style="3"/>
    <col min="120" max="120" customWidth="1" width="9.140625" style="3"/>
    <col min="121" max="121" customWidth="1" width="9.140625" style="3"/>
    <col min="122" max="122" customWidth="1" width="9.140625" style="3"/>
    <col min="123" max="123" customWidth="1" width="9.140625" style="3"/>
    <col min="124" max="124" customWidth="1" width="9.140625" style="3"/>
    <col min="125" max="125" customWidth="1" width="9.140625" style="3"/>
    <col min="126" max="126" customWidth="1" width="9.140625" style="3"/>
    <col min="127" max="127" customWidth="1" width="9.140625" style="3"/>
    <col min="128" max="128" customWidth="1" width="9.140625" style="3"/>
    <col min="129" max="129" customWidth="1" width="9.140625" style="3"/>
    <col min="130" max="130" customWidth="1" width="9.140625" style="3"/>
    <col min="131" max="131" customWidth="1" width="9.140625" style="3"/>
    <col min="132" max="132" customWidth="1" width="9.140625" style="3"/>
    <col min="133" max="133" customWidth="1" width="9.140625" style="3"/>
    <col min="134" max="134" customWidth="1" width="9.140625" style="3"/>
    <col min="135" max="135" customWidth="1" width="9.140625" style="3"/>
    <col min="136" max="136" customWidth="1" width="9.140625" style="3"/>
    <col min="137" max="137" customWidth="1" width="9.140625" style="3"/>
    <col min="138" max="138" customWidth="1" width="9.140625" style="3"/>
    <col min="139" max="139" customWidth="1" width="9.140625" style="3"/>
    <col min="140" max="140" customWidth="1" width="9.140625" style="3"/>
    <col min="141" max="141" customWidth="1" width="9.140625" style="3"/>
    <col min="142" max="142" customWidth="1" width="9.140625" style="3"/>
    <col min="143" max="143" customWidth="1" width="9.140625" style="3"/>
    <col min="144" max="144" customWidth="1" width="9.140625" style="3"/>
    <col min="145" max="145" customWidth="1" width="9.140625" style="3"/>
    <col min="146" max="146" customWidth="1" width="9.140625" style="3"/>
    <col min="147" max="147" customWidth="1" width="9.140625" style="3"/>
    <col min="148" max="148" customWidth="1" width="9.140625" style="3"/>
    <col min="149" max="149" customWidth="1" width="9.140625" style="3"/>
    <col min="150" max="150" customWidth="1" width="9.140625" style="3"/>
    <col min="151" max="151" customWidth="1" width="9.140625" style="3"/>
    <col min="152" max="152" customWidth="1" width="9.140625" style="3"/>
    <col min="153" max="153" customWidth="1" width="9.140625" style="3"/>
    <col min="154" max="154" customWidth="1" width="9.140625" style="3"/>
    <col min="155" max="155" customWidth="1" width="9.140625" style="3"/>
    <col min="156" max="156" customWidth="1" width="9.140625" style="3"/>
    <col min="157" max="157" customWidth="1" width="9.140625" style="3"/>
    <col min="158" max="158" customWidth="1" width="9.140625" style="3"/>
    <col min="159" max="159" customWidth="1" width="9.140625" style="3"/>
    <col min="160" max="160" customWidth="1" width="9.140625" style="3"/>
    <col min="161" max="161" customWidth="1" width="9.140625" style="3"/>
    <col min="162" max="162" customWidth="1" width="9.140625" style="3"/>
    <col min="163" max="163" customWidth="1" width="9.140625" style="3"/>
    <col min="164" max="164" customWidth="1" width="9.140625" style="3"/>
    <col min="165" max="165" customWidth="1" width="9.140625" style="3"/>
    <col min="166" max="166" customWidth="1" width="9.140625" style="3"/>
    <col min="167" max="167" customWidth="1" width="9.140625" style="3"/>
    <col min="168" max="168" customWidth="1" width="9.140625" style="3"/>
    <col min="169" max="169" customWidth="1" width="9.140625" style="3"/>
    <col min="170" max="170" customWidth="1" width="9.140625" style="3"/>
    <col min="171" max="171" customWidth="1" width="9.140625" style="3"/>
    <col min="172" max="172" customWidth="1" width="9.140625" style="3"/>
    <col min="173" max="173" customWidth="1" width="9.140625" style="3"/>
    <col min="174" max="174" customWidth="1" width="9.140625" style="3"/>
    <col min="175" max="175" customWidth="1" width="9.140625" style="3"/>
    <col min="176" max="176" customWidth="1" width="9.140625" style="3"/>
    <col min="177" max="177" customWidth="1" width="9.140625" style="3"/>
    <col min="178" max="178" customWidth="1" width="9.140625" style="3"/>
    <col min="179" max="179" customWidth="1" width="9.140625" style="3"/>
    <col min="180" max="180" customWidth="1" width="9.140625" style="3"/>
    <col min="181" max="181" customWidth="1" width="9.140625" style="3"/>
    <col min="182" max="182" customWidth="1" width="9.140625" style="3"/>
    <col min="183" max="183" customWidth="1" width="9.140625" style="3"/>
    <col min="184" max="184" customWidth="1" width="9.140625" style="3"/>
    <col min="185" max="185" customWidth="1" width="9.140625" style="3"/>
    <col min="186" max="186" customWidth="1" width="9.140625" style="3"/>
    <col min="187" max="187" customWidth="1" width="9.140625" style="3"/>
    <col min="188" max="188" customWidth="1" width="9.140625" style="3"/>
    <col min="189" max="189" customWidth="1" width="9.140625" style="3"/>
    <col min="190" max="190" customWidth="1" width="9.140625" style="3"/>
    <col min="191" max="191" customWidth="1" width="9.140625" style="3"/>
    <col min="192" max="192" customWidth="1" width="9.140625" style="3"/>
    <col min="193" max="193" customWidth="1" width="9.140625" style="3"/>
    <col min="194" max="194" customWidth="1" width="9.140625" style="3"/>
    <col min="195" max="195" customWidth="1" width="9.140625" style="3"/>
    <col min="196" max="196" customWidth="1" width="9.140625" style="3"/>
    <col min="197" max="197" customWidth="1" width="9.140625" style="3"/>
    <col min="198" max="198" customWidth="1" width="9.140625" style="3"/>
    <col min="199" max="199" customWidth="1" width="9.140625" style="3"/>
    <col min="200" max="200" customWidth="1" width="9.140625" style="3"/>
    <col min="201" max="201" customWidth="1" width="9.140625" style="3"/>
    <col min="202" max="202" customWidth="1" width="9.140625" style="3"/>
    <col min="203" max="203" customWidth="1" width="9.140625" style="3"/>
    <col min="204" max="204" customWidth="1" width="9.140625" style="3"/>
    <col min="205" max="205" customWidth="1" width="9.140625" style="3"/>
    <col min="206" max="206" customWidth="1" width="9.140625" style="3"/>
    <col min="207" max="207" customWidth="1" width="9.140625" style="3"/>
    <col min="208" max="208" customWidth="1" width="9.140625" style="3"/>
    <col min="209" max="209" customWidth="1" width="9.140625" style="3"/>
    <col min="210" max="210" customWidth="1" width="9.140625" style="3"/>
    <col min="211" max="211" customWidth="1" width="9.140625" style="3"/>
    <col min="212" max="212" customWidth="1" width="9.140625" style="3"/>
    <col min="213" max="213" customWidth="1" width="9.140625" style="3"/>
    <col min="214" max="214" customWidth="1" width="9.140625" style="3"/>
    <col min="215" max="215" customWidth="1" width="9.140625" style="3"/>
    <col min="216" max="216" customWidth="1" width="9.140625" style="3"/>
    <col min="217" max="217" customWidth="1" width="9.140625" style="3"/>
    <col min="218" max="218" customWidth="1" width="9.140625" style="3"/>
    <col min="219" max="219" customWidth="1" width="9.140625" style="3"/>
    <col min="220" max="220" customWidth="1" width="9.140625" style="3"/>
    <col min="221" max="221" customWidth="1" width="9.140625" style="3"/>
    <col min="222" max="222" customWidth="1" width="9.140625" style="3"/>
    <col min="223" max="223" customWidth="1" width="9.140625" style="3"/>
    <col min="224" max="224" customWidth="1" width="9.140625" style="3"/>
    <col min="225" max="225" customWidth="1" width="9.140625" style="3"/>
    <col min="226" max="226" customWidth="1" width="9.140625" style="3"/>
    <col min="227" max="227" customWidth="1" width="9.140625" style="3"/>
    <col min="228" max="228" customWidth="1" width="9.140625" style="3"/>
    <col min="229" max="229" customWidth="1" width="9.140625" style="3"/>
    <col min="230" max="230" customWidth="1" width="9.140625" style="3"/>
    <col min="231" max="231" customWidth="1" width="9.140625" style="3"/>
    <col min="232" max="232" customWidth="1" width="9.140625" style="3"/>
    <col min="233" max="233" customWidth="1" width="9.140625" style="3"/>
    <col min="234" max="234" customWidth="1" width="9.140625" style="3"/>
    <col min="235" max="235" customWidth="1" width="9.140625" style="3"/>
    <col min="236" max="236" customWidth="1" width="9.140625" style="3"/>
    <col min="237" max="237" customWidth="1" width="9.140625" style="3"/>
    <col min="238" max="238" customWidth="1" width="9.140625" style="3"/>
    <col min="239" max="239" customWidth="1" width="9.140625" style="3"/>
    <col min="240" max="240" customWidth="1" width="9.140625" style="3"/>
    <col min="241" max="241" customWidth="1" width="9.140625" style="3"/>
    <col min="242" max="242" customWidth="1" width="9.140625" style="3"/>
    <col min="243" max="243" customWidth="1" width="9.140625" style="3"/>
    <col min="244" max="244" customWidth="1" width="9.140625" style="3"/>
    <col min="245" max="245" customWidth="1" width="9.140625" style="3"/>
    <col min="246" max="246" customWidth="1" width="9.140625" style="3"/>
    <col min="247" max="247" customWidth="1" width="9.140625" style="3"/>
    <col min="248" max="248" customWidth="1" width="9.140625" style="3"/>
    <col min="249" max="249" customWidth="1" width="9.140625" style="3"/>
    <col min="250" max="250" customWidth="1" width="9.140625" style="3"/>
    <col min="251" max="251" customWidth="1" width="9.140625" style="3"/>
    <col min="252" max="252" customWidth="1" width="9.140625" style="3"/>
    <col min="253" max="253" customWidth="1" width="9.140625" style="3"/>
    <col min="254" max="254" customWidth="1" width="9.140625" style="3"/>
    <col min="255" max="255" customWidth="1" width="9.140625" style="3"/>
    <col min="256" max="256" customWidth="1" width="9.140625" style="3"/>
    <col min="257" max="16384" width="9" style="0" hidden="0"/>
  </cols>
  <sheetData>
    <row r="1" spans="8:8" s="3" ht="15.75" customFormat="1">
      <c r="E1" s="3" t="s">
        <v>59</v>
      </c>
      <c r="F1" s="3" t="s">
        <v>60</v>
      </c>
      <c r="G1" s="3" t="s">
        <v>65</v>
      </c>
      <c r="H1" s="3" t="s">
        <v>61</v>
      </c>
      <c r="I1" s="3" t="s">
        <v>62</v>
      </c>
      <c r="J1" s="3" t="s">
        <v>63</v>
      </c>
      <c r="K1" s="3" t="s">
        <v>64</v>
      </c>
    </row>
    <row r="2" spans="8:8" s="3" ht="15.75" customFormat="1">
      <c r="B2" s="3" t="s">
        <v>56</v>
      </c>
      <c r="C2" s="29">
        <v>1000.0</v>
      </c>
      <c r="E2" s="3" t="s">
        <v>34</v>
      </c>
      <c r="F2" s="17">
        <v>0.09</v>
      </c>
      <c r="G2" s="30">
        <f>F2*C2</f>
        <v>90.0</v>
      </c>
      <c r="H2" s="3">
        <v>16.0</v>
      </c>
      <c r="I2" s="29">
        <f>C$2-C$3+250</f>
        <v>1220.0</v>
      </c>
      <c r="J2" s="18">
        <f>(G2+(C$2-I2)/H2)/((C$2+I2)/2)</f>
        <v>0.0686936936936937</v>
      </c>
      <c r="K2" s="12">
        <f>J2*(1-C$4)</f>
        <v>0.04121621621621622</v>
      </c>
    </row>
    <row r="3" spans="8:8" s="3" ht="15.75" customFormat="1">
      <c r="B3" s="3" t="s">
        <v>58</v>
      </c>
      <c r="C3" s="29">
        <v>30.0</v>
      </c>
      <c r="E3" s="3" t="s">
        <v>33</v>
      </c>
      <c r="F3" s="17">
        <v>0.07</v>
      </c>
      <c r="G3" s="30">
        <f>C2*F3</f>
        <v>70.0</v>
      </c>
      <c r="H3" s="3">
        <v>5.0</v>
      </c>
      <c r="I3" s="29">
        <f>C$2-C$3+50</f>
        <v>1020.0</v>
      </c>
      <c r="J3" s="18">
        <f t="shared" si="0" ref="J3:J5">(G3+(C$2-I3)/H3)/((C$2+I3)/2)</f>
        <v>0.06534653465346535</v>
      </c>
      <c r="K3" s="12">
        <f t="shared" si="1" ref="K3:K5">J3*(1-C$4)</f>
        <v>0.03920792079207921</v>
      </c>
    </row>
    <row r="4" spans="8:8" s="3" ht="15.75" customFormat="1">
      <c r="B4" s="3" t="s">
        <v>57</v>
      </c>
      <c r="C4" s="17">
        <v>0.4</v>
      </c>
      <c r="E4" s="3" t="s">
        <v>35</v>
      </c>
      <c r="F4" s="17">
        <v>0.06</v>
      </c>
      <c r="G4" s="30">
        <f>C2*F4</f>
        <v>60.0</v>
      </c>
      <c r="H4" s="3">
        <v>7.0</v>
      </c>
      <c r="I4" s="29">
        <f>C$2-C$3</f>
        <v>970.0</v>
      </c>
      <c r="J4" s="18">
        <f>(G4+(C$2-I4)/H4)/((C$2+I4)/2)</f>
        <v>0.06526468455402466</v>
      </c>
      <c r="K4" s="12">
        <f t="shared" si="1"/>
        <v>0.0391588107324148</v>
      </c>
    </row>
    <row r="5" spans="8:8" s="3" ht="15.75" customFormat="1">
      <c r="B5" s="3" t="s">
        <v>65</v>
      </c>
      <c r="C5" s="3">
        <v>1.0</v>
      </c>
      <c r="E5" s="3" t="s">
        <v>36</v>
      </c>
      <c r="F5" s="17">
        <v>0.05</v>
      </c>
      <c r="G5" s="30">
        <f>C2*F5</f>
        <v>50.0</v>
      </c>
      <c r="H5" s="3">
        <v>10.0</v>
      </c>
      <c r="I5" s="29">
        <f>C$2-C$3-75</f>
        <v>895.0</v>
      </c>
      <c r="J5" s="18">
        <f>(G5+(C$2-I5)/H5)/((C$2+I5)/2)</f>
        <v>0.06385224274406333</v>
      </c>
      <c r="K5" s="12">
        <f t="shared" si="1"/>
        <v>0.038311345646438</v>
      </c>
    </row>
  </sheetData>
  <pageMargins left="0.7" right="0.7" top="0.75" bottom="0.75" header="0.3" footer="0.3"/>
</worksheet>
</file>

<file path=xl/worksheets/sheet5.xml><?xml version="1.0" encoding="utf-8"?>
<worksheet xmlns:r="http://schemas.openxmlformats.org/officeDocument/2006/relationships" xmlns="http://schemas.openxmlformats.org/spreadsheetml/2006/main">
  <dimension ref="A1:E15"/>
  <sheetViews>
    <sheetView workbookViewId="0">
      <selection activeCell="A1" sqref="A1:IV65536"/>
    </sheetView>
  </sheetViews>
  <sheetFormatPr defaultRowHeight="15.75" defaultColWidth="10"/>
  <cols>
    <col min="1" max="1" customWidth="1" width="9.140625" style="15"/>
    <col min="2" max="2" customWidth="1" width="24.855469" style="3"/>
    <col min="3" max="3" customWidth="1" width="9.140625" style="3"/>
    <col min="4" max="4" customWidth="1" width="9.140625" style="3"/>
    <col min="5" max="5" customWidth="1" width="9.140625" style="3"/>
    <col min="6" max="6" customWidth="1" width="9.140625" style="3"/>
    <col min="7" max="7" customWidth="1" width="9.140625" style="3"/>
    <col min="8" max="8" customWidth="1" width="9.140625" style="3"/>
    <col min="9" max="9" customWidth="1" width="9.140625" style="3"/>
    <col min="10" max="10" customWidth="1" width="9.140625" style="3"/>
    <col min="11" max="11" customWidth="1" width="9.140625" style="3"/>
    <col min="12" max="12" customWidth="1" width="9.140625" style="3"/>
    <col min="13" max="13" customWidth="1" width="9.140625" style="3"/>
    <col min="14" max="14" customWidth="1" width="9.140625" style="3"/>
    <col min="15" max="15" customWidth="1" width="9.140625" style="3"/>
    <col min="16" max="16" customWidth="1" width="9.140625" style="3"/>
    <col min="17" max="17" customWidth="1" width="9.140625" style="3"/>
    <col min="18" max="18" customWidth="1" width="9.140625" style="3"/>
    <col min="19" max="19" customWidth="1" width="9.140625" style="3"/>
    <col min="20" max="20" customWidth="1" width="9.140625" style="3"/>
    <col min="21" max="21" customWidth="1" width="9.140625" style="3"/>
    <col min="22" max="22" customWidth="1" width="9.140625" style="3"/>
    <col min="23" max="23" customWidth="1" width="9.140625" style="3"/>
    <col min="24" max="24" customWidth="1" width="9.140625" style="3"/>
    <col min="25" max="25" customWidth="1" width="9.140625" style="3"/>
    <col min="26" max="26" customWidth="1" width="9.140625" style="3"/>
    <col min="27" max="27" customWidth="1" width="9.140625" style="3"/>
    <col min="28" max="28" customWidth="1" width="9.140625" style="3"/>
    <col min="29" max="29" customWidth="1" width="9.140625" style="3"/>
    <col min="30" max="30" customWidth="1" width="9.140625" style="3"/>
    <col min="31" max="31" customWidth="1" width="9.140625" style="3"/>
    <col min="32" max="32" customWidth="1" width="9.140625" style="3"/>
    <col min="33" max="33" customWidth="1" width="9.140625" style="3"/>
    <col min="34" max="34" customWidth="1" width="9.140625" style="3"/>
    <col min="35" max="35" customWidth="1" width="9.140625" style="3"/>
    <col min="36" max="36" customWidth="1" width="9.140625" style="3"/>
    <col min="37" max="37" customWidth="1" width="9.140625" style="3"/>
    <col min="38" max="38" customWidth="1" width="9.140625" style="3"/>
    <col min="39" max="39" customWidth="1" width="9.140625" style="3"/>
    <col min="40" max="40" customWidth="1" width="9.140625" style="3"/>
    <col min="41" max="41" customWidth="1" width="9.140625" style="3"/>
    <col min="42" max="42" customWidth="1" width="9.140625" style="3"/>
    <col min="43" max="43" customWidth="1" width="9.140625" style="3"/>
    <col min="44" max="44" customWidth="1" width="9.140625" style="3"/>
    <col min="45" max="45" customWidth="1" width="9.140625" style="3"/>
    <col min="46" max="46" customWidth="1" width="9.140625" style="3"/>
    <col min="47" max="47" customWidth="1" width="9.140625" style="3"/>
    <col min="48" max="48" customWidth="1" width="9.140625" style="3"/>
    <col min="49" max="49" customWidth="1" width="9.140625" style="3"/>
    <col min="50" max="50" customWidth="1" width="9.140625" style="3"/>
    <col min="51" max="51" customWidth="1" width="9.140625" style="3"/>
    <col min="52" max="52" customWidth="1" width="9.140625" style="3"/>
    <col min="53" max="53" customWidth="1" width="9.140625" style="3"/>
    <col min="54" max="54" customWidth="1" width="9.140625" style="3"/>
    <col min="55" max="55" customWidth="1" width="9.140625" style="3"/>
    <col min="56" max="56" customWidth="1" width="9.140625" style="3"/>
    <col min="57" max="57" customWidth="1" width="9.140625" style="3"/>
    <col min="58" max="58" customWidth="1" width="9.140625" style="3"/>
    <col min="59" max="59" customWidth="1" width="9.140625" style="3"/>
    <col min="60" max="60" customWidth="1" width="9.140625" style="3"/>
    <col min="61" max="61" customWidth="1" width="9.140625" style="3"/>
    <col min="62" max="62" customWidth="1" width="9.140625" style="3"/>
    <col min="63" max="63" customWidth="1" width="9.140625" style="3"/>
    <col min="64" max="64" customWidth="1" width="9.140625" style="3"/>
    <col min="65" max="65" customWidth="1" width="9.140625" style="3"/>
    <col min="66" max="66" customWidth="1" width="9.140625" style="3"/>
    <col min="67" max="67" customWidth="1" width="9.140625" style="3"/>
    <col min="68" max="68" customWidth="1" width="9.140625" style="3"/>
    <col min="69" max="69" customWidth="1" width="9.140625" style="3"/>
    <col min="70" max="70" customWidth="1" width="9.140625" style="3"/>
    <col min="71" max="71" customWidth="1" width="9.140625" style="3"/>
    <col min="72" max="72" customWidth="1" width="9.140625" style="3"/>
    <col min="73" max="73" customWidth="1" width="9.140625" style="3"/>
    <col min="74" max="74" customWidth="1" width="9.140625" style="3"/>
    <col min="75" max="75" customWidth="1" width="9.140625" style="3"/>
    <col min="76" max="76" customWidth="1" width="9.140625" style="3"/>
    <col min="77" max="77" customWidth="1" width="9.140625" style="3"/>
    <col min="78" max="78" customWidth="1" width="9.140625" style="3"/>
    <col min="79" max="79" customWidth="1" width="9.140625" style="3"/>
    <col min="80" max="80" customWidth="1" width="9.140625" style="3"/>
    <col min="81" max="81" customWidth="1" width="9.140625" style="3"/>
    <col min="82" max="82" customWidth="1" width="9.140625" style="3"/>
    <col min="83" max="83" customWidth="1" width="9.140625" style="3"/>
    <col min="84" max="84" customWidth="1" width="9.140625" style="3"/>
    <col min="85" max="85" customWidth="1" width="9.140625" style="3"/>
    <col min="86" max="86" customWidth="1" width="9.140625" style="3"/>
    <col min="87" max="87" customWidth="1" width="9.140625" style="3"/>
    <col min="88" max="88" customWidth="1" width="9.140625" style="3"/>
    <col min="89" max="89" customWidth="1" width="9.140625" style="3"/>
    <col min="90" max="90" customWidth="1" width="9.140625" style="3"/>
    <col min="91" max="91" customWidth="1" width="9.140625" style="3"/>
    <col min="92" max="92" customWidth="1" width="9.140625" style="3"/>
    <col min="93" max="93" customWidth="1" width="9.140625" style="3"/>
    <col min="94" max="94" customWidth="1" width="9.140625" style="3"/>
    <col min="95" max="95" customWidth="1" width="9.140625" style="3"/>
    <col min="96" max="96" customWidth="1" width="9.140625" style="3"/>
    <col min="97" max="97" customWidth="1" width="9.140625" style="3"/>
    <col min="98" max="98" customWidth="1" width="9.140625" style="3"/>
    <col min="99" max="99" customWidth="1" width="9.140625" style="3"/>
    <col min="100" max="100" customWidth="1" width="9.140625" style="3"/>
    <col min="101" max="101" customWidth="1" width="9.140625" style="3"/>
    <col min="102" max="102" customWidth="1" width="9.140625" style="3"/>
    <col min="103" max="103" customWidth="1" width="9.140625" style="3"/>
    <col min="104" max="104" customWidth="1" width="9.140625" style="3"/>
    <col min="105" max="105" customWidth="1" width="9.140625" style="3"/>
    <col min="106" max="106" customWidth="1" width="9.140625" style="3"/>
    <col min="107" max="107" customWidth="1" width="9.140625" style="3"/>
    <col min="108" max="108" customWidth="1" width="9.140625" style="3"/>
    <col min="109" max="109" customWidth="1" width="9.140625" style="3"/>
    <col min="110" max="110" customWidth="1" width="9.140625" style="3"/>
    <col min="111" max="111" customWidth="1" width="9.140625" style="3"/>
    <col min="112" max="112" customWidth="1" width="9.140625" style="3"/>
    <col min="113" max="113" customWidth="1" width="9.140625" style="3"/>
    <col min="114" max="114" customWidth="1" width="9.140625" style="3"/>
    <col min="115" max="115" customWidth="1" width="9.140625" style="3"/>
    <col min="116" max="116" customWidth="1" width="9.140625" style="3"/>
    <col min="117" max="117" customWidth="1" width="9.140625" style="3"/>
    <col min="118" max="118" customWidth="1" width="9.140625" style="3"/>
    <col min="119" max="119" customWidth="1" width="9.140625" style="3"/>
    <col min="120" max="120" customWidth="1" width="9.140625" style="3"/>
    <col min="121" max="121" customWidth="1" width="9.140625" style="3"/>
    <col min="122" max="122" customWidth="1" width="9.140625" style="3"/>
    <col min="123" max="123" customWidth="1" width="9.140625" style="3"/>
    <col min="124" max="124" customWidth="1" width="9.140625" style="3"/>
    <col min="125" max="125" customWidth="1" width="9.140625" style="3"/>
    <col min="126" max="126" customWidth="1" width="9.140625" style="3"/>
    <col min="127" max="127" customWidth="1" width="9.140625" style="3"/>
    <col min="128" max="128" customWidth="1" width="9.140625" style="3"/>
    <col min="129" max="129" customWidth="1" width="9.140625" style="3"/>
    <col min="130" max="130" customWidth="1" width="9.140625" style="3"/>
    <col min="131" max="131" customWidth="1" width="9.140625" style="3"/>
    <col min="132" max="132" customWidth="1" width="9.140625" style="3"/>
    <col min="133" max="133" customWidth="1" width="9.140625" style="3"/>
    <col min="134" max="134" customWidth="1" width="9.140625" style="3"/>
    <col min="135" max="135" customWidth="1" width="9.140625" style="3"/>
    <col min="136" max="136" customWidth="1" width="9.140625" style="3"/>
    <col min="137" max="137" customWidth="1" width="9.140625" style="3"/>
    <col min="138" max="138" customWidth="1" width="9.140625" style="3"/>
    <col min="139" max="139" customWidth="1" width="9.140625" style="3"/>
    <col min="140" max="140" customWidth="1" width="9.140625" style="3"/>
    <col min="141" max="141" customWidth="1" width="9.140625" style="3"/>
    <col min="142" max="142" customWidth="1" width="9.140625" style="3"/>
    <col min="143" max="143" customWidth="1" width="9.140625" style="3"/>
    <col min="144" max="144" customWidth="1" width="9.140625" style="3"/>
    <col min="145" max="145" customWidth="1" width="9.140625" style="3"/>
    <col min="146" max="146" customWidth="1" width="9.140625" style="3"/>
    <col min="147" max="147" customWidth="1" width="9.140625" style="3"/>
    <col min="148" max="148" customWidth="1" width="9.140625" style="3"/>
    <col min="149" max="149" customWidth="1" width="9.140625" style="3"/>
    <col min="150" max="150" customWidth="1" width="9.140625" style="3"/>
    <col min="151" max="151" customWidth="1" width="9.140625" style="3"/>
    <col min="152" max="152" customWidth="1" width="9.140625" style="3"/>
    <col min="153" max="153" customWidth="1" width="9.140625" style="3"/>
    <col min="154" max="154" customWidth="1" width="9.140625" style="3"/>
    <col min="155" max="155" customWidth="1" width="9.140625" style="3"/>
    <col min="156" max="156" customWidth="1" width="9.140625" style="3"/>
    <col min="157" max="157" customWidth="1" width="9.140625" style="3"/>
    <col min="158" max="158" customWidth="1" width="9.140625" style="3"/>
    <col min="159" max="159" customWidth="1" width="9.140625" style="3"/>
    <col min="160" max="160" customWidth="1" width="9.140625" style="3"/>
    <col min="161" max="161" customWidth="1" width="9.140625" style="3"/>
    <col min="162" max="162" customWidth="1" width="9.140625" style="3"/>
    <col min="163" max="163" customWidth="1" width="9.140625" style="3"/>
    <col min="164" max="164" customWidth="1" width="9.140625" style="3"/>
    <col min="165" max="165" customWidth="1" width="9.140625" style="3"/>
    <col min="166" max="166" customWidth="1" width="9.140625" style="3"/>
    <col min="167" max="167" customWidth="1" width="9.140625" style="3"/>
    <col min="168" max="168" customWidth="1" width="9.140625" style="3"/>
    <col min="169" max="169" customWidth="1" width="9.140625" style="3"/>
    <col min="170" max="170" customWidth="1" width="9.140625" style="3"/>
    <col min="171" max="171" customWidth="1" width="9.140625" style="3"/>
    <col min="172" max="172" customWidth="1" width="9.140625" style="3"/>
    <col min="173" max="173" customWidth="1" width="9.140625" style="3"/>
    <col min="174" max="174" customWidth="1" width="9.140625" style="3"/>
    <col min="175" max="175" customWidth="1" width="9.140625" style="3"/>
    <col min="176" max="176" customWidth="1" width="9.140625" style="3"/>
    <col min="177" max="177" customWidth="1" width="9.140625" style="3"/>
    <col min="178" max="178" customWidth="1" width="9.140625" style="3"/>
    <col min="179" max="179" customWidth="1" width="9.140625" style="3"/>
    <col min="180" max="180" customWidth="1" width="9.140625" style="3"/>
    <col min="181" max="181" customWidth="1" width="9.140625" style="3"/>
    <col min="182" max="182" customWidth="1" width="9.140625" style="3"/>
    <col min="183" max="183" customWidth="1" width="9.140625" style="3"/>
    <col min="184" max="184" customWidth="1" width="9.140625" style="3"/>
    <col min="185" max="185" customWidth="1" width="9.140625" style="3"/>
    <col min="186" max="186" customWidth="1" width="9.140625" style="3"/>
    <col min="187" max="187" customWidth="1" width="9.140625" style="3"/>
    <col min="188" max="188" customWidth="1" width="9.140625" style="3"/>
    <col min="189" max="189" customWidth="1" width="9.140625" style="3"/>
    <col min="190" max="190" customWidth="1" width="9.140625" style="3"/>
    <col min="191" max="191" customWidth="1" width="9.140625" style="3"/>
    <col min="192" max="192" customWidth="1" width="9.140625" style="3"/>
    <col min="193" max="193" customWidth="1" width="9.140625" style="3"/>
    <col min="194" max="194" customWidth="1" width="9.140625" style="3"/>
    <col min="195" max="195" customWidth="1" width="9.140625" style="3"/>
    <col min="196" max="196" customWidth="1" width="9.140625" style="3"/>
    <col min="197" max="197" customWidth="1" width="9.140625" style="3"/>
    <col min="198" max="198" customWidth="1" width="9.140625" style="3"/>
    <col min="199" max="199" customWidth="1" width="9.140625" style="3"/>
    <col min="200" max="200" customWidth="1" width="9.140625" style="3"/>
    <col min="201" max="201" customWidth="1" width="9.140625" style="3"/>
    <col min="202" max="202" customWidth="1" width="9.140625" style="3"/>
    <col min="203" max="203" customWidth="1" width="9.140625" style="3"/>
    <col min="204" max="204" customWidth="1" width="9.140625" style="3"/>
    <col min="205" max="205" customWidth="1" width="9.140625" style="3"/>
    <col min="206" max="206" customWidth="1" width="9.140625" style="3"/>
    <col min="207" max="207" customWidth="1" width="9.140625" style="3"/>
    <col min="208" max="208" customWidth="1" width="9.140625" style="3"/>
    <col min="209" max="209" customWidth="1" width="9.140625" style="3"/>
    <col min="210" max="210" customWidth="1" width="9.140625" style="3"/>
    <col min="211" max="211" customWidth="1" width="9.140625" style="3"/>
    <col min="212" max="212" customWidth="1" width="9.140625" style="3"/>
    <col min="213" max="213" customWidth="1" width="9.140625" style="3"/>
    <col min="214" max="214" customWidth="1" width="9.140625" style="3"/>
    <col min="215" max="215" customWidth="1" width="9.140625" style="3"/>
    <col min="216" max="216" customWidth="1" width="9.140625" style="3"/>
    <col min="217" max="217" customWidth="1" width="9.140625" style="3"/>
    <col min="218" max="218" customWidth="1" width="9.140625" style="3"/>
    <col min="219" max="219" customWidth="1" width="9.140625" style="3"/>
    <col min="220" max="220" customWidth="1" width="9.140625" style="3"/>
    <col min="221" max="221" customWidth="1" width="9.140625" style="3"/>
    <col min="222" max="222" customWidth="1" width="9.140625" style="3"/>
    <col min="223" max="223" customWidth="1" width="9.140625" style="3"/>
    <col min="224" max="224" customWidth="1" width="9.140625" style="3"/>
    <col min="225" max="225" customWidth="1" width="9.140625" style="3"/>
    <col min="226" max="226" customWidth="1" width="9.140625" style="3"/>
    <col min="227" max="227" customWidth="1" width="9.140625" style="3"/>
    <col min="228" max="228" customWidth="1" width="9.140625" style="3"/>
    <col min="229" max="229" customWidth="1" width="9.140625" style="3"/>
    <col min="230" max="230" customWidth="1" width="9.140625" style="3"/>
    <col min="231" max="231" customWidth="1" width="9.140625" style="3"/>
    <col min="232" max="232" customWidth="1" width="9.140625" style="3"/>
    <col min="233" max="233" customWidth="1" width="9.140625" style="3"/>
    <col min="234" max="234" customWidth="1" width="9.140625" style="3"/>
    <col min="235" max="235" customWidth="1" width="9.140625" style="3"/>
    <col min="236" max="236" customWidth="1" width="9.140625" style="3"/>
    <col min="237" max="237" customWidth="1" width="9.140625" style="3"/>
    <col min="238" max="238" customWidth="1" width="9.140625" style="3"/>
    <col min="239" max="239" customWidth="1" width="9.140625" style="3"/>
    <col min="240" max="240" customWidth="1" width="9.140625" style="3"/>
    <col min="241" max="241" customWidth="1" width="9.140625" style="3"/>
    <col min="242" max="242" customWidth="1" width="9.140625" style="3"/>
    <col min="243" max="243" customWidth="1" width="9.140625" style="3"/>
    <col min="244" max="244" customWidth="1" width="9.140625" style="3"/>
    <col min="245" max="245" customWidth="1" width="9.140625" style="3"/>
    <col min="246" max="246" customWidth="1" width="9.140625" style="3"/>
    <col min="247" max="247" customWidth="1" width="9.140625" style="3"/>
    <col min="248" max="248" customWidth="1" width="9.140625" style="3"/>
    <col min="249" max="249" customWidth="1" width="9.140625" style="3"/>
    <col min="250" max="250" customWidth="1" width="9.140625" style="3"/>
    <col min="251" max="251" customWidth="1" width="9.140625" style="3"/>
    <col min="252" max="252" customWidth="1" width="9.140625" style="3"/>
    <col min="253" max="253" customWidth="1" width="9.140625" style="3"/>
    <col min="254" max="254" customWidth="1" width="9.140625" style="3"/>
    <col min="255" max="255" customWidth="1" width="9.140625" style="3"/>
    <col min="256" max="256" customWidth="1" width="9.140625" style="3"/>
    <col min="257" max="16384" width="9" style="0" hidden="0"/>
  </cols>
  <sheetData>
    <row r="2" spans="8:8">
      <c r="B2" s="3" t="s">
        <v>66</v>
      </c>
      <c r="C2" s="17">
        <v>0.12</v>
      </c>
    </row>
    <row r="3" spans="8:8">
      <c r="B3" s="3" t="s">
        <v>56</v>
      </c>
      <c r="C3" s="31">
        <v>100.0</v>
      </c>
    </row>
    <row r="4" spans="8:8">
      <c r="B4" s="3" t="s">
        <v>67</v>
      </c>
      <c r="C4" s="32">
        <v>97.5</v>
      </c>
    </row>
    <row r="5" spans="8:8">
      <c r="B5" s="3" t="s">
        <v>68</v>
      </c>
      <c r="C5" s="32">
        <v>2.5</v>
      </c>
    </row>
    <row r="7" spans="8:8">
      <c r="A7" s="15" t="s">
        <v>6</v>
      </c>
      <c r="B7" s="3" t="s">
        <v>71</v>
      </c>
      <c r="C7" s="32">
        <f>C2*C3</f>
        <v>12.0</v>
      </c>
    </row>
    <row r="8" spans="8:8">
      <c r="B8" s="3" t="s">
        <v>62</v>
      </c>
      <c r="C8" s="32">
        <f>C4-C5</f>
        <v>95.0</v>
      </c>
    </row>
    <row r="9" spans="8:8">
      <c r="B9" s="3" t="s">
        <v>69</v>
      </c>
      <c r="C9" s="12">
        <f>C7/C8</f>
        <v>0.12631578947368421</v>
      </c>
      <c r="D9" s="25" t="s">
        <v>72</v>
      </c>
    </row>
    <row r="12" spans="8:8">
      <c r="A12" s="15" t="s">
        <v>8</v>
      </c>
      <c r="B12" s="3" t="s">
        <v>73</v>
      </c>
    </row>
    <row r="13" spans="8:8">
      <c r="B13" s="3" t="s">
        <v>71</v>
      </c>
      <c r="C13" s="32">
        <f>10%*C3</f>
        <v>10.0</v>
      </c>
    </row>
    <row r="14" spans="8:8">
      <c r="B14" s="3" t="s">
        <v>62</v>
      </c>
      <c r="C14" s="32">
        <v>90.0</v>
      </c>
    </row>
    <row r="15" spans="8:8">
      <c r="B15" s="3" t="s">
        <v>69</v>
      </c>
      <c r="C15" s="12">
        <f>C13/C14</f>
        <v>0.1111111111111111</v>
      </c>
      <c r="D15" s="25" t="s">
        <v>74</v>
      </c>
    </row>
  </sheetData>
  <pageMargins left="0.7" right="0.7" top="0.75" bottom="0.75" header="0.3" footer="0.3"/>
</worksheet>
</file>

<file path=xl/worksheets/sheet6.xml><?xml version="1.0" encoding="utf-8"?>
<worksheet xmlns:r="http://schemas.openxmlformats.org/officeDocument/2006/relationships" xmlns="http://schemas.openxmlformats.org/spreadsheetml/2006/main">
  <dimension ref="A1:D16"/>
  <sheetViews>
    <sheetView workbookViewId="0">
      <selection activeCell="A1" sqref="A1:IV65536"/>
    </sheetView>
  </sheetViews>
  <sheetFormatPr defaultRowHeight="15.75" defaultColWidth="10"/>
  <cols>
    <col min="1" max="1" customWidth="1" width="9.140625" style="15"/>
    <col min="2" max="2" customWidth="1" width="28.0" style="3"/>
    <col min="3" max="3" customWidth="1" width="9.140625" style="3"/>
    <col min="4" max="4" customWidth="1" width="9.140625" style="3"/>
    <col min="5" max="5" customWidth="1" width="9.140625" style="3"/>
    <col min="6" max="6" customWidth="1" width="9.140625" style="3"/>
    <col min="7" max="7" customWidth="1" width="9.140625" style="3"/>
    <col min="8" max="8" customWidth="1" width="9.140625" style="3"/>
    <col min="9" max="9" customWidth="1" width="9.140625" style="3"/>
    <col min="10" max="10" customWidth="1" width="9.140625" style="3"/>
    <col min="11" max="11" customWidth="1" width="9.140625" style="3"/>
    <col min="12" max="12" customWidth="1" width="9.140625" style="3"/>
    <col min="13" max="13" customWidth="1" width="9.140625" style="3"/>
    <col min="14" max="14" customWidth="1" width="9.140625" style="3"/>
    <col min="15" max="15" customWidth="1" width="9.140625" style="3"/>
    <col min="16" max="16" customWidth="1" width="9.140625" style="3"/>
    <col min="17" max="17" customWidth="1" width="9.140625" style="3"/>
    <col min="18" max="18" customWidth="1" width="9.140625" style="3"/>
    <col min="19" max="19" customWidth="1" width="9.140625" style="3"/>
    <col min="20" max="20" customWidth="1" width="9.140625" style="3"/>
    <col min="21" max="21" customWidth="1" width="9.140625" style="3"/>
    <col min="22" max="22" customWidth="1" width="9.140625" style="3"/>
    <col min="23" max="23" customWidth="1" width="9.140625" style="3"/>
    <col min="24" max="24" customWidth="1" width="9.140625" style="3"/>
    <col min="25" max="25" customWidth="1" width="9.140625" style="3"/>
    <col min="26" max="26" customWidth="1" width="9.140625" style="3"/>
    <col min="27" max="27" customWidth="1" width="9.140625" style="3"/>
    <col min="28" max="28" customWidth="1" width="9.140625" style="3"/>
    <col min="29" max="29" customWidth="1" width="9.140625" style="3"/>
    <col min="30" max="30" customWidth="1" width="9.140625" style="3"/>
    <col min="31" max="31" customWidth="1" width="9.140625" style="3"/>
    <col min="32" max="32" customWidth="1" width="9.140625" style="3"/>
    <col min="33" max="33" customWidth="1" width="9.140625" style="3"/>
    <col min="34" max="34" customWidth="1" width="9.140625" style="3"/>
    <col min="35" max="35" customWidth="1" width="9.140625" style="3"/>
    <col min="36" max="36" customWidth="1" width="9.140625" style="3"/>
    <col min="37" max="37" customWidth="1" width="9.140625" style="3"/>
    <col min="38" max="38" customWidth="1" width="9.140625" style="3"/>
    <col min="39" max="39" customWidth="1" width="9.140625" style="3"/>
    <col min="40" max="40" customWidth="1" width="9.140625" style="3"/>
    <col min="41" max="41" customWidth="1" width="9.140625" style="3"/>
    <col min="42" max="42" customWidth="1" width="9.140625" style="3"/>
    <col min="43" max="43" customWidth="1" width="9.140625" style="3"/>
    <col min="44" max="44" customWidth="1" width="9.140625" style="3"/>
    <col min="45" max="45" customWidth="1" width="9.140625" style="3"/>
    <col min="46" max="46" customWidth="1" width="9.140625" style="3"/>
    <col min="47" max="47" customWidth="1" width="9.140625" style="3"/>
    <col min="48" max="48" customWidth="1" width="9.140625" style="3"/>
    <col min="49" max="49" customWidth="1" width="9.140625" style="3"/>
    <col min="50" max="50" customWidth="1" width="9.140625" style="3"/>
    <col min="51" max="51" customWidth="1" width="9.140625" style="3"/>
    <col min="52" max="52" customWidth="1" width="9.140625" style="3"/>
    <col min="53" max="53" customWidth="1" width="9.140625" style="3"/>
    <col min="54" max="54" customWidth="1" width="9.140625" style="3"/>
    <col min="55" max="55" customWidth="1" width="9.140625" style="3"/>
    <col min="56" max="56" customWidth="1" width="9.140625" style="3"/>
    <col min="57" max="57" customWidth="1" width="9.140625" style="3"/>
    <col min="58" max="58" customWidth="1" width="9.140625" style="3"/>
    <col min="59" max="59" customWidth="1" width="9.140625" style="3"/>
    <col min="60" max="60" customWidth="1" width="9.140625" style="3"/>
    <col min="61" max="61" customWidth="1" width="9.140625" style="3"/>
    <col min="62" max="62" customWidth="1" width="9.140625" style="3"/>
    <col min="63" max="63" customWidth="1" width="9.140625" style="3"/>
    <col min="64" max="64" customWidth="1" width="9.140625" style="3"/>
    <col min="65" max="65" customWidth="1" width="9.140625" style="3"/>
    <col min="66" max="66" customWidth="1" width="9.140625" style="3"/>
    <col min="67" max="67" customWidth="1" width="9.140625" style="3"/>
    <col min="68" max="68" customWidth="1" width="9.140625" style="3"/>
    <col min="69" max="69" customWidth="1" width="9.140625" style="3"/>
    <col min="70" max="70" customWidth="1" width="9.140625" style="3"/>
    <col min="71" max="71" customWidth="1" width="9.140625" style="3"/>
    <col min="72" max="72" customWidth="1" width="9.140625" style="3"/>
    <col min="73" max="73" customWidth="1" width="9.140625" style="3"/>
    <col min="74" max="74" customWidth="1" width="9.140625" style="3"/>
    <col min="75" max="75" customWidth="1" width="9.140625" style="3"/>
    <col min="76" max="76" customWidth="1" width="9.140625" style="3"/>
    <col min="77" max="77" customWidth="1" width="9.140625" style="3"/>
    <col min="78" max="78" customWidth="1" width="9.140625" style="3"/>
    <col min="79" max="79" customWidth="1" width="9.140625" style="3"/>
    <col min="80" max="80" customWidth="1" width="9.140625" style="3"/>
    <col min="81" max="81" customWidth="1" width="9.140625" style="3"/>
    <col min="82" max="82" customWidth="1" width="9.140625" style="3"/>
    <col min="83" max="83" customWidth="1" width="9.140625" style="3"/>
    <col min="84" max="84" customWidth="1" width="9.140625" style="3"/>
    <col min="85" max="85" customWidth="1" width="9.140625" style="3"/>
    <col min="86" max="86" customWidth="1" width="9.140625" style="3"/>
    <col min="87" max="87" customWidth="1" width="9.140625" style="3"/>
    <col min="88" max="88" customWidth="1" width="9.140625" style="3"/>
    <col min="89" max="89" customWidth="1" width="9.140625" style="3"/>
    <col min="90" max="90" customWidth="1" width="9.140625" style="3"/>
    <col min="91" max="91" customWidth="1" width="9.140625" style="3"/>
    <col min="92" max="92" customWidth="1" width="9.140625" style="3"/>
    <col min="93" max="93" customWidth="1" width="9.140625" style="3"/>
    <col min="94" max="94" customWidth="1" width="9.140625" style="3"/>
    <col min="95" max="95" customWidth="1" width="9.140625" style="3"/>
    <col min="96" max="96" customWidth="1" width="9.140625" style="3"/>
    <col min="97" max="97" customWidth="1" width="9.140625" style="3"/>
    <col min="98" max="98" customWidth="1" width="9.140625" style="3"/>
    <col min="99" max="99" customWidth="1" width="9.140625" style="3"/>
    <col min="100" max="100" customWidth="1" width="9.140625" style="3"/>
    <col min="101" max="101" customWidth="1" width="9.140625" style="3"/>
    <col min="102" max="102" customWidth="1" width="9.140625" style="3"/>
    <col min="103" max="103" customWidth="1" width="9.140625" style="3"/>
    <col min="104" max="104" customWidth="1" width="9.140625" style="3"/>
    <col min="105" max="105" customWidth="1" width="9.140625" style="3"/>
    <col min="106" max="106" customWidth="1" width="9.140625" style="3"/>
    <col min="107" max="107" customWidth="1" width="9.140625" style="3"/>
    <col min="108" max="108" customWidth="1" width="9.140625" style="3"/>
    <col min="109" max="109" customWidth="1" width="9.140625" style="3"/>
    <col min="110" max="110" customWidth="1" width="9.140625" style="3"/>
    <col min="111" max="111" customWidth="1" width="9.140625" style="3"/>
    <col min="112" max="112" customWidth="1" width="9.140625" style="3"/>
    <col min="113" max="113" customWidth="1" width="9.140625" style="3"/>
    <col min="114" max="114" customWidth="1" width="9.140625" style="3"/>
    <col min="115" max="115" customWidth="1" width="9.140625" style="3"/>
    <col min="116" max="116" customWidth="1" width="9.140625" style="3"/>
    <col min="117" max="117" customWidth="1" width="9.140625" style="3"/>
    <col min="118" max="118" customWidth="1" width="9.140625" style="3"/>
    <col min="119" max="119" customWidth="1" width="9.140625" style="3"/>
    <col min="120" max="120" customWidth="1" width="9.140625" style="3"/>
    <col min="121" max="121" customWidth="1" width="9.140625" style="3"/>
    <col min="122" max="122" customWidth="1" width="9.140625" style="3"/>
    <col min="123" max="123" customWidth="1" width="9.140625" style="3"/>
    <col min="124" max="124" customWidth="1" width="9.140625" style="3"/>
    <col min="125" max="125" customWidth="1" width="9.140625" style="3"/>
    <col min="126" max="126" customWidth="1" width="9.140625" style="3"/>
    <col min="127" max="127" customWidth="1" width="9.140625" style="3"/>
    <col min="128" max="128" customWidth="1" width="9.140625" style="3"/>
    <col min="129" max="129" customWidth="1" width="9.140625" style="3"/>
    <col min="130" max="130" customWidth="1" width="9.140625" style="3"/>
    <col min="131" max="131" customWidth="1" width="9.140625" style="3"/>
    <col min="132" max="132" customWidth="1" width="9.140625" style="3"/>
    <col min="133" max="133" customWidth="1" width="9.140625" style="3"/>
    <col min="134" max="134" customWidth="1" width="9.140625" style="3"/>
    <col min="135" max="135" customWidth="1" width="9.140625" style="3"/>
    <col min="136" max="136" customWidth="1" width="9.140625" style="3"/>
    <col min="137" max="137" customWidth="1" width="9.140625" style="3"/>
    <col min="138" max="138" customWidth="1" width="9.140625" style="3"/>
    <col min="139" max="139" customWidth="1" width="9.140625" style="3"/>
    <col min="140" max="140" customWidth="1" width="9.140625" style="3"/>
    <col min="141" max="141" customWidth="1" width="9.140625" style="3"/>
    <col min="142" max="142" customWidth="1" width="9.140625" style="3"/>
    <col min="143" max="143" customWidth="1" width="9.140625" style="3"/>
    <col min="144" max="144" customWidth="1" width="9.140625" style="3"/>
    <col min="145" max="145" customWidth="1" width="9.140625" style="3"/>
    <col min="146" max="146" customWidth="1" width="9.140625" style="3"/>
    <col min="147" max="147" customWidth="1" width="9.140625" style="3"/>
    <col min="148" max="148" customWidth="1" width="9.140625" style="3"/>
    <col min="149" max="149" customWidth="1" width="9.140625" style="3"/>
    <col min="150" max="150" customWidth="1" width="9.140625" style="3"/>
    <col min="151" max="151" customWidth="1" width="9.140625" style="3"/>
    <col min="152" max="152" customWidth="1" width="9.140625" style="3"/>
    <col min="153" max="153" customWidth="1" width="9.140625" style="3"/>
    <col min="154" max="154" customWidth="1" width="9.140625" style="3"/>
    <col min="155" max="155" customWidth="1" width="9.140625" style="3"/>
    <col min="156" max="156" customWidth="1" width="9.140625" style="3"/>
    <col min="157" max="157" customWidth="1" width="9.140625" style="3"/>
    <col min="158" max="158" customWidth="1" width="9.140625" style="3"/>
    <col min="159" max="159" customWidth="1" width="9.140625" style="3"/>
    <col min="160" max="160" customWidth="1" width="9.140625" style="3"/>
    <col min="161" max="161" customWidth="1" width="9.140625" style="3"/>
    <col min="162" max="162" customWidth="1" width="9.140625" style="3"/>
    <col min="163" max="163" customWidth="1" width="9.140625" style="3"/>
    <col min="164" max="164" customWidth="1" width="9.140625" style="3"/>
    <col min="165" max="165" customWidth="1" width="9.140625" style="3"/>
    <col min="166" max="166" customWidth="1" width="9.140625" style="3"/>
    <col min="167" max="167" customWidth="1" width="9.140625" style="3"/>
    <col min="168" max="168" customWidth="1" width="9.140625" style="3"/>
    <col min="169" max="169" customWidth="1" width="9.140625" style="3"/>
    <col min="170" max="170" customWidth="1" width="9.140625" style="3"/>
    <col min="171" max="171" customWidth="1" width="9.140625" style="3"/>
    <col min="172" max="172" customWidth="1" width="9.140625" style="3"/>
    <col min="173" max="173" customWidth="1" width="9.140625" style="3"/>
    <col min="174" max="174" customWidth="1" width="9.140625" style="3"/>
    <col min="175" max="175" customWidth="1" width="9.140625" style="3"/>
    <col min="176" max="176" customWidth="1" width="9.140625" style="3"/>
    <col min="177" max="177" customWidth="1" width="9.140625" style="3"/>
    <col min="178" max="178" customWidth="1" width="9.140625" style="3"/>
    <col min="179" max="179" customWidth="1" width="9.140625" style="3"/>
    <col min="180" max="180" customWidth="1" width="9.140625" style="3"/>
    <col min="181" max="181" customWidth="1" width="9.140625" style="3"/>
    <col min="182" max="182" customWidth="1" width="9.140625" style="3"/>
    <col min="183" max="183" customWidth="1" width="9.140625" style="3"/>
    <col min="184" max="184" customWidth="1" width="9.140625" style="3"/>
    <col min="185" max="185" customWidth="1" width="9.140625" style="3"/>
    <col min="186" max="186" customWidth="1" width="9.140625" style="3"/>
    <col min="187" max="187" customWidth="1" width="9.140625" style="3"/>
    <col min="188" max="188" customWidth="1" width="9.140625" style="3"/>
    <col min="189" max="189" customWidth="1" width="9.140625" style="3"/>
    <col min="190" max="190" customWidth="1" width="9.140625" style="3"/>
    <col min="191" max="191" customWidth="1" width="9.140625" style="3"/>
    <col min="192" max="192" customWidth="1" width="9.140625" style="3"/>
    <col min="193" max="193" customWidth="1" width="9.140625" style="3"/>
    <col min="194" max="194" customWidth="1" width="9.140625" style="3"/>
    <col min="195" max="195" customWidth="1" width="9.140625" style="3"/>
    <col min="196" max="196" customWidth="1" width="9.140625" style="3"/>
    <col min="197" max="197" customWidth="1" width="9.140625" style="3"/>
    <col min="198" max="198" customWidth="1" width="9.140625" style="3"/>
    <col min="199" max="199" customWidth="1" width="9.140625" style="3"/>
    <col min="200" max="200" customWidth="1" width="9.140625" style="3"/>
    <col min="201" max="201" customWidth="1" width="9.140625" style="3"/>
    <col min="202" max="202" customWidth="1" width="9.140625" style="3"/>
    <col min="203" max="203" customWidth="1" width="9.140625" style="3"/>
    <col min="204" max="204" customWidth="1" width="9.140625" style="3"/>
    <col min="205" max="205" customWidth="1" width="9.140625" style="3"/>
    <col min="206" max="206" customWidth="1" width="9.140625" style="3"/>
    <col min="207" max="207" customWidth="1" width="9.140625" style="3"/>
    <col min="208" max="208" customWidth="1" width="9.140625" style="3"/>
    <col min="209" max="209" customWidth="1" width="9.140625" style="3"/>
    <col min="210" max="210" customWidth="1" width="9.140625" style="3"/>
    <col min="211" max="211" customWidth="1" width="9.140625" style="3"/>
    <col min="212" max="212" customWidth="1" width="9.140625" style="3"/>
    <col min="213" max="213" customWidth="1" width="9.140625" style="3"/>
    <col min="214" max="214" customWidth="1" width="9.140625" style="3"/>
    <col min="215" max="215" customWidth="1" width="9.140625" style="3"/>
    <col min="216" max="216" customWidth="1" width="9.140625" style="3"/>
    <col min="217" max="217" customWidth="1" width="9.140625" style="3"/>
    <col min="218" max="218" customWidth="1" width="9.140625" style="3"/>
    <col min="219" max="219" customWidth="1" width="9.140625" style="3"/>
    <col min="220" max="220" customWidth="1" width="9.140625" style="3"/>
    <col min="221" max="221" customWidth="1" width="9.140625" style="3"/>
    <col min="222" max="222" customWidth="1" width="9.140625" style="3"/>
    <col min="223" max="223" customWidth="1" width="9.140625" style="3"/>
    <col min="224" max="224" customWidth="1" width="9.140625" style="3"/>
    <col min="225" max="225" customWidth="1" width="9.140625" style="3"/>
    <col min="226" max="226" customWidth="1" width="9.140625" style="3"/>
    <col min="227" max="227" customWidth="1" width="9.140625" style="3"/>
    <col min="228" max="228" customWidth="1" width="9.140625" style="3"/>
    <col min="229" max="229" customWidth="1" width="9.140625" style="3"/>
    <col min="230" max="230" customWidth="1" width="9.140625" style="3"/>
    <col min="231" max="231" customWidth="1" width="9.140625" style="3"/>
    <col min="232" max="232" customWidth="1" width="9.140625" style="3"/>
    <col min="233" max="233" customWidth="1" width="9.140625" style="3"/>
    <col min="234" max="234" customWidth="1" width="9.140625" style="3"/>
    <col min="235" max="235" customWidth="1" width="9.140625" style="3"/>
    <col min="236" max="236" customWidth="1" width="9.140625" style="3"/>
    <col min="237" max="237" customWidth="1" width="9.140625" style="3"/>
    <col min="238" max="238" customWidth="1" width="9.140625" style="3"/>
    <col min="239" max="239" customWidth="1" width="9.140625" style="3"/>
    <col min="240" max="240" customWidth="1" width="9.140625" style="3"/>
    <col min="241" max="241" customWidth="1" width="9.140625" style="3"/>
    <col min="242" max="242" customWidth="1" width="9.140625" style="3"/>
    <col min="243" max="243" customWidth="1" width="9.140625" style="3"/>
    <col min="244" max="244" customWidth="1" width="9.140625" style="3"/>
    <col min="245" max="245" customWidth="1" width="9.140625" style="3"/>
    <col min="246" max="246" customWidth="1" width="9.140625" style="3"/>
    <col min="247" max="247" customWidth="1" width="9.140625" style="3"/>
    <col min="248" max="248" customWidth="1" width="9.140625" style="3"/>
    <col min="249" max="249" customWidth="1" width="9.140625" style="3"/>
    <col min="250" max="250" customWidth="1" width="9.140625" style="3"/>
    <col min="251" max="251" customWidth="1" width="9.140625" style="3"/>
    <col min="252" max="252" customWidth="1" width="9.140625" style="3"/>
    <col min="253" max="253" customWidth="1" width="9.140625" style="3"/>
    <col min="254" max="254" customWidth="1" width="9.140625" style="3"/>
    <col min="255" max="255" customWidth="1" width="9.140625" style="3"/>
    <col min="256" max="256" customWidth="1" width="9.140625" style="3"/>
    <col min="257" max="16384" width="9" style="0" hidden="0"/>
  </cols>
  <sheetData>
    <row r="2" spans="8:8">
      <c r="B2" s="3" t="s">
        <v>75</v>
      </c>
      <c r="C2" s="3">
        <v>1.2</v>
      </c>
    </row>
    <row r="3" spans="8:8">
      <c r="B3" s="3" t="s">
        <v>76</v>
      </c>
      <c r="C3" s="17">
        <v>0.06</v>
      </c>
    </row>
    <row r="4" spans="8:8">
      <c r="B4" s="3" t="s">
        <v>52</v>
      </c>
      <c r="C4" s="17">
        <v>0.11</v>
      </c>
    </row>
    <row r="5" spans="8:8">
      <c r="C5" s="17"/>
    </row>
    <row r="6" spans="8:8">
      <c r="C6" s="17"/>
    </row>
    <row r="7" spans="8:8">
      <c r="A7" s="15" t="s">
        <v>6</v>
      </c>
      <c r="B7" s="3" t="s">
        <v>82</v>
      </c>
      <c r="C7" s="17"/>
    </row>
    <row r="8" spans="8:8">
      <c r="B8" s="25" t="s">
        <v>84</v>
      </c>
      <c r="C8" s="33">
        <f>C4-C3</f>
        <v>0.05</v>
      </c>
    </row>
    <row r="9" spans="8:8">
      <c r="C9" s="17"/>
    </row>
    <row r="10" spans="8:8">
      <c r="A10" s="15" t="s">
        <v>8</v>
      </c>
      <c r="B10" s="3" t="s">
        <v>83</v>
      </c>
    </row>
    <row r="11" spans="8:8">
      <c r="B11" s="3" t="s">
        <v>85</v>
      </c>
      <c r="C11" s="3">
        <f>C8*C2</f>
        <v>0.06</v>
      </c>
    </row>
    <row r="12" spans="8:8">
      <c r="B12" s="3" t="s">
        <v>83</v>
      </c>
      <c r="C12" s="33">
        <f>C11+C3</f>
        <v>0.12</v>
      </c>
    </row>
    <row r="14" spans="8:8">
      <c r="A14" s="15" t="s">
        <v>10</v>
      </c>
      <c r="B14" s="3" t="s">
        <v>81</v>
      </c>
    </row>
    <row r="15" spans="8:8">
      <c r="B15" s="3" t="s">
        <v>77</v>
      </c>
    </row>
    <row r="16" spans="8:8">
      <c r="B16" s="12">
        <f>C3+(C2*(C4-C3))</f>
        <v>0.12</v>
      </c>
    </row>
  </sheetData>
  <pageMargins left="0.7" right="0.7" top="0.75" bottom="0.75" header="0.3" footer="0.3"/>
</worksheet>
</file>

<file path=xl/worksheets/sheet7.xml><?xml version="1.0" encoding="utf-8"?>
<worksheet xmlns:r="http://schemas.openxmlformats.org/officeDocument/2006/relationships" xmlns="http://schemas.openxmlformats.org/spreadsheetml/2006/main">
  <dimension ref="A1:G25"/>
  <sheetViews>
    <sheetView workbookViewId="0">
      <selection activeCell="F14" sqref="F14"/>
    </sheetView>
  </sheetViews>
  <sheetFormatPr defaultRowHeight="15.75" defaultColWidth="10"/>
  <cols>
    <col min="1" max="1" customWidth="1" width="9.140625" style="3"/>
    <col min="2" max="2" customWidth="1" width="18.710938" style="3"/>
    <col min="3" max="3" customWidth="1" width="20.425781" style="3"/>
    <col min="4" max="4" customWidth="1" width="9.140625" style="3"/>
    <col min="5" max="5" customWidth="1" width="9.140625" style="3"/>
    <col min="6" max="6" customWidth="1" width="9.140625" style="3"/>
    <col min="7" max="7" customWidth="1" width="9.140625" style="3"/>
    <col min="8" max="8" customWidth="1" width="9.140625" style="3"/>
    <col min="9" max="9" customWidth="1" width="9.140625" style="3"/>
    <col min="10" max="10" customWidth="1" width="9.140625" style="3"/>
    <col min="11" max="11" customWidth="1" width="9.140625" style="3"/>
    <col min="12" max="12" customWidth="1" width="9.140625" style="3"/>
    <col min="13" max="13" customWidth="1" width="9.140625" style="3"/>
    <col min="14" max="14" customWidth="1" width="9.140625" style="3"/>
    <col min="15" max="15" customWidth="1" width="9.140625" style="3"/>
    <col min="16" max="16" customWidth="1" width="9.140625" style="3"/>
    <col min="17" max="17" customWidth="1" width="9.140625" style="3"/>
    <col min="18" max="18" customWidth="1" width="9.140625" style="3"/>
    <col min="19" max="19" customWidth="1" width="9.140625" style="3"/>
    <col min="20" max="20" customWidth="1" width="9.140625" style="3"/>
    <col min="21" max="21" customWidth="1" width="9.140625" style="3"/>
    <col min="22" max="22" customWidth="1" width="9.140625" style="3"/>
    <col min="23" max="23" customWidth="1" width="9.140625" style="3"/>
    <col min="24" max="24" customWidth="1" width="9.140625" style="3"/>
    <col min="25" max="25" customWidth="1" width="9.140625" style="3"/>
    <col min="26" max="26" customWidth="1" width="9.140625" style="3"/>
    <col min="27" max="27" customWidth="1" width="9.140625" style="3"/>
    <col min="28" max="28" customWidth="1" width="9.140625" style="3"/>
    <col min="29" max="29" customWidth="1" width="9.140625" style="3"/>
    <col min="30" max="30" customWidth="1" width="9.140625" style="3"/>
    <col min="31" max="31" customWidth="1" width="9.140625" style="3"/>
    <col min="32" max="32" customWidth="1" width="9.140625" style="3"/>
    <col min="33" max="33" customWidth="1" width="9.140625" style="3"/>
    <col min="34" max="34" customWidth="1" width="9.140625" style="3"/>
    <col min="35" max="35" customWidth="1" width="9.140625" style="3"/>
    <col min="36" max="36" customWidth="1" width="9.140625" style="3"/>
    <col min="37" max="37" customWidth="1" width="9.140625" style="3"/>
    <col min="38" max="38" customWidth="1" width="9.140625" style="3"/>
    <col min="39" max="39" customWidth="1" width="9.140625" style="3"/>
    <col min="40" max="40" customWidth="1" width="9.140625" style="3"/>
    <col min="41" max="41" customWidth="1" width="9.140625" style="3"/>
    <col min="42" max="42" customWidth="1" width="9.140625" style="3"/>
    <col min="43" max="43" customWidth="1" width="9.140625" style="3"/>
    <col min="44" max="44" customWidth="1" width="9.140625" style="3"/>
    <col min="45" max="45" customWidth="1" width="9.140625" style="3"/>
    <col min="46" max="46" customWidth="1" width="9.140625" style="3"/>
    <col min="47" max="47" customWidth="1" width="9.140625" style="3"/>
    <col min="48" max="48" customWidth="1" width="9.140625" style="3"/>
    <col min="49" max="49" customWidth="1" width="9.140625" style="3"/>
    <col min="50" max="50" customWidth="1" width="9.140625" style="3"/>
    <col min="51" max="51" customWidth="1" width="9.140625" style="3"/>
    <col min="52" max="52" customWidth="1" width="9.140625" style="3"/>
    <col min="53" max="53" customWidth="1" width="9.140625" style="3"/>
    <col min="54" max="54" customWidth="1" width="9.140625" style="3"/>
    <col min="55" max="55" customWidth="1" width="9.140625" style="3"/>
    <col min="56" max="56" customWidth="1" width="9.140625" style="3"/>
    <col min="57" max="57" customWidth="1" width="9.140625" style="3"/>
    <col min="58" max="58" customWidth="1" width="9.140625" style="3"/>
    <col min="59" max="59" customWidth="1" width="9.140625" style="3"/>
    <col min="60" max="60" customWidth="1" width="9.140625" style="3"/>
    <col min="61" max="61" customWidth="1" width="9.140625" style="3"/>
    <col min="62" max="62" customWidth="1" width="9.140625" style="3"/>
    <col min="63" max="63" customWidth="1" width="9.140625" style="3"/>
    <col min="64" max="64" customWidth="1" width="9.140625" style="3"/>
    <col min="65" max="65" customWidth="1" width="9.140625" style="3"/>
    <col min="66" max="66" customWidth="1" width="9.140625" style="3"/>
    <col min="67" max="67" customWidth="1" width="9.140625" style="3"/>
    <col min="68" max="68" customWidth="1" width="9.140625" style="3"/>
    <col min="69" max="69" customWidth="1" width="9.140625" style="3"/>
    <col min="70" max="70" customWidth="1" width="9.140625" style="3"/>
    <col min="71" max="71" customWidth="1" width="9.140625" style="3"/>
    <col min="72" max="72" customWidth="1" width="9.140625" style="3"/>
    <col min="73" max="73" customWidth="1" width="9.140625" style="3"/>
    <col min="74" max="74" customWidth="1" width="9.140625" style="3"/>
    <col min="75" max="75" customWidth="1" width="9.140625" style="3"/>
    <col min="76" max="76" customWidth="1" width="9.140625" style="3"/>
    <col min="77" max="77" customWidth="1" width="9.140625" style="3"/>
    <col min="78" max="78" customWidth="1" width="9.140625" style="3"/>
    <col min="79" max="79" customWidth="1" width="9.140625" style="3"/>
    <col min="80" max="80" customWidth="1" width="9.140625" style="3"/>
    <col min="81" max="81" customWidth="1" width="9.140625" style="3"/>
    <col min="82" max="82" customWidth="1" width="9.140625" style="3"/>
    <col min="83" max="83" customWidth="1" width="9.140625" style="3"/>
    <col min="84" max="84" customWidth="1" width="9.140625" style="3"/>
    <col min="85" max="85" customWidth="1" width="9.140625" style="3"/>
    <col min="86" max="86" customWidth="1" width="9.140625" style="3"/>
    <col min="87" max="87" customWidth="1" width="9.140625" style="3"/>
    <col min="88" max="88" customWidth="1" width="9.140625" style="3"/>
    <col min="89" max="89" customWidth="1" width="9.140625" style="3"/>
    <col min="90" max="90" customWidth="1" width="9.140625" style="3"/>
    <col min="91" max="91" customWidth="1" width="9.140625" style="3"/>
    <col min="92" max="92" customWidth="1" width="9.140625" style="3"/>
    <col min="93" max="93" customWidth="1" width="9.140625" style="3"/>
    <col min="94" max="94" customWidth="1" width="9.140625" style="3"/>
    <col min="95" max="95" customWidth="1" width="9.140625" style="3"/>
    <col min="96" max="96" customWidth="1" width="9.140625" style="3"/>
    <col min="97" max="97" customWidth="1" width="9.140625" style="3"/>
    <col min="98" max="98" customWidth="1" width="9.140625" style="3"/>
    <col min="99" max="99" customWidth="1" width="9.140625" style="3"/>
    <col min="100" max="100" customWidth="1" width="9.140625" style="3"/>
    <col min="101" max="101" customWidth="1" width="9.140625" style="3"/>
    <col min="102" max="102" customWidth="1" width="9.140625" style="3"/>
    <col min="103" max="103" customWidth="1" width="9.140625" style="3"/>
    <col min="104" max="104" customWidth="1" width="9.140625" style="3"/>
    <col min="105" max="105" customWidth="1" width="9.140625" style="3"/>
    <col min="106" max="106" customWidth="1" width="9.140625" style="3"/>
    <col min="107" max="107" customWidth="1" width="9.140625" style="3"/>
    <col min="108" max="108" customWidth="1" width="9.140625" style="3"/>
    <col min="109" max="109" customWidth="1" width="9.140625" style="3"/>
    <col min="110" max="110" customWidth="1" width="9.140625" style="3"/>
    <col min="111" max="111" customWidth="1" width="9.140625" style="3"/>
    <col min="112" max="112" customWidth="1" width="9.140625" style="3"/>
    <col min="113" max="113" customWidth="1" width="9.140625" style="3"/>
    <col min="114" max="114" customWidth="1" width="9.140625" style="3"/>
    <col min="115" max="115" customWidth="1" width="9.140625" style="3"/>
    <col min="116" max="116" customWidth="1" width="9.140625" style="3"/>
    <col min="117" max="117" customWidth="1" width="9.140625" style="3"/>
    <col min="118" max="118" customWidth="1" width="9.140625" style="3"/>
    <col min="119" max="119" customWidth="1" width="9.140625" style="3"/>
    <col min="120" max="120" customWidth="1" width="9.140625" style="3"/>
    <col min="121" max="121" customWidth="1" width="9.140625" style="3"/>
    <col min="122" max="122" customWidth="1" width="9.140625" style="3"/>
    <col min="123" max="123" customWidth="1" width="9.140625" style="3"/>
    <col min="124" max="124" customWidth="1" width="9.140625" style="3"/>
    <col min="125" max="125" customWidth="1" width="9.140625" style="3"/>
    <col min="126" max="126" customWidth="1" width="9.140625" style="3"/>
    <col min="127" max="127" customWidth="1" width="9.140625" style="3"/>
    <col min="128" max="128" customWidth="1" width="9.140625" style="3"/>
    <col min="129" max="129" customWidth="1" width="9.140625" style="3"/>
    <col min="130" max="130" customWidth="1" width="9.140625" style="3"/>
    <col min="131" max="131" customWidth="1" width="9.140625" style="3"/>
    <col min="132" max="132" customWidth="1" width="9.140625" style="3"/>
    <col min="133" max="133" customWidth="1" width="9.140625" style="3"/>
    <col min="134" max="134" customWidth="1" width="9.140625" style="3"/>
    <col min="135" max="135" customWidth="1" width="9.140625" style="3"/>
    <col min="136" max="136" customWidth="1" width="9.140625" style="3"/>
    <col min="137" max="137" customWidth="1" width="9.140625" style="3"/>
    <col min="138" max="138" customWidth="1" width="9.140625" style="3"/>
    <col min="139" max="139" customWidth="1" width="9.140625" style="3"/>
    <col min="140" max="140" customWidth="1" width="9.140625" style="3"/>
    <col min="141" max="141" customWidth="1" width="9.140625" style="3"/>
    <col min="142" max="142" customWidth="1" width="9.140625" style="3"/>
    <col min="143" max="143" customWidth="1" width="9.140625" style="3"/>
    <col min="144" max="144" customWidth="1" width="9.140625" style="3"/>
    <col min="145" max="145" customWidth="1" width="9.140625" style="3"/>
    <col min="146" max="146" customWidth="1" width="9.140625" style="3"/>
    <col min="147" max="147" customWidth="1" width="9.140625" style="3"/>
    <col min="148" max="148" customWidth="1" width="9.140625" style="3"/>
    <col min="149" max="149" customWidth="1" width="9.140625" style="3"/>
    <col min="150" max="150" customWidth="1" width="9.140625" style="3"/>
    <col min="151" max="151" customWidth="1" width="9.140625" style="3"/>
    <col min="152" max="152" customWidth="1" width="9.140625" style="3"/>
    <col min="153" max="153" customWidth="1" width="9.140625" style="3"/>
    <col min="154" max="154" customWidth="1" width="9.140625" style="3"/>
    <col min="155" max="155" customWidth="1" width="9.140625" style="3"/>
    <col min="156" max="156" customWidth="1" width="9.140625" style="3"/>
    <col min="157" max="157" customWidth="1" width="9.140625" style="3"/>
    <col min="158" max="158" customWidth="1" width="9.140625" style="3"/>
    <col min="159" max="159" customWidth="1" width="9.140625" style="3"/>
    <col min="160" max="160" customWidth="1" width="9.140625" style="3"/>
    <col min="161" max="161" customWidth="1" width="9.140625" style="3"/>
    <col min="162" max="162" customWidth="1" width="9.140625" style="3"/>
    <col min="163" max="163" customWidth="1" width="9.140625" style="3"/>
    <col min="164" max="164" customWidth="1" width="9.140625" style="3"/>
    <col min="165" max="165" customWidth="1" width="9.140625" style="3"/>
    <col min="166" max="166" customWidth="1" width="9.140625" style="3"/>
    <col min="167" max="167" customWidth="1" width="9.140625" style="3"/>
    <col min="168" max="168" customWidth="1" width="9.140625" style="3"/>
    <col min="169" max="169" customWidth="1" width="9.140625" style="3"/>
    <col min="170" max="170" customWidth="1" width="9.140625" style="3"/>
    <col min="171" max="171" customWidth="1" width="9.140625" style="3"/>
    <col min="172" max="172" customWidth="1" width="9.140625" style="3"/>
    <col min="173" max="173" customWidth="1" width="9.140625" style="3"/>
    <col min="174" max="174" customWidth="1" width="9.140625" style="3"/>
    <col min="175" max="175" customWidth="1" width="9.140625" style="3"/>
    <col min="176" max="176" customWidth="1" width="9.140625" style="3"/>
    <col min="177" max="177" customWidth="1" width="9.140625" style="3"/>
    <col min="178" max="178" customWidth="1" width="9.140625" style="3"/>
    <col min="179" max="179" customWidth="1" width="9.140625" style="3"/>
    <col min="180" max="180" customWidth="1" width="9.140625" style="3"/>
    <col min="181" max="181" customWidth="1" width="9.140625" style="3"/>
    <col min="182" max="182" customWidth="1" width="9.140625" style="3"/>
    <col min="183" max="183" customWidth="1" width="9.140625" style="3"/>
    <col min="184" max="184" customWidth="1" width="9.140625" style="3"/>
    <col min="185" max="185" customWidth="1" width="9.140625" style="3"/>
    <col min="186" max="186" customWidth="1" width="9.140625" style="3"/>
    <col min="187" max="187" customWidth="1" width="9.140625" style="3"/>
    <col min="188" max="188" customWidth="1" width="9.140625" style="3"/>
    <col min="189" max="189" customWidth="1" width="9.140625" style="3"/>
    <col min="190" max="190" customWidth="1" width="9.140625" style="3"/>
    <col min="191" max="191" customWidth="1" width="9.140625" style="3"/>
    <col min="192" max="192" customWidth="1" width="9.140625" style="3"/>
    <col min="193" max="193" customWidth="1" width="9.140625" style="3"/>
    <col min="194" max="194" customWidth="1" width="9.140625" style="3"/>
    <col min="195" max="195" customWidth="1" width="9.140625" style="3"/>
    <col min="196" max="196" customWidth="1" width="9.140625" style="3"/>
    <col min="197" max="197" customWidth="1" width="9.140625" style="3"/>
    <col min="198" max="198" customWidth="1" width="9.140625" style="3"/>
    <col min="199" max="199" customWidth="1" width="9.140625" style="3"/>
    <col min="200" max="200" customWidth="1" width="9.140625" style="3"/>
    <col min="201" max="201" customWidth="1" width="9.140625" style="3"/>
    <col min="202" max="202" customWidth="1" width="9.140625" style="3"/>
    <col min="203" max="203" customWidth="1" width="9.140625" style="3"/>
    <col min="204" max="204" customWidth="1" width="9.140625" style="3"/>
    <col min="205" max="205" customWidth="1" width="9.140625" style="3"/>
    <col min="206" max="206" customWidth="1" width="9.140625" style="3"/>
    <col min="207" max="207" customWidth="1" width="9.140625" style="3"/>
    <col min="208" max="208" customWidth="1" width="9.140625" style="3"/>
    <col min="209" max="209" customWidth="1" width="9.140625" style="3"/>
    <col min="210" max="210" customWidth="1" width="9.140625" style="3"/>
    <col min="211" max="211" customWidth="1" width="9.140625" style="3"/>
    <col min="212" max="212" customWidth="1" width="9.140625" style="3"/>
    <col min="213" max="213" customWidth="1" width="9.140625" style="3"/>
    <col min="214" max="214" customWidth="1" width="9.140625" style="3"/>
    <col min="215" max="215" customWidth="1" width="9.140625" style="3"/>
    <col min="216" max="216" customWidth="1" width="9.140625" style="3"/>
    <col min="217" max="217" customWidth="1" width="9.140625" style="3"/>
    <col min="218" max="218" customWidth="1" width="9.140625" style="3"/>
    <col min="219" max="219" customWidth="1" width="9.140625" style="3"/>
    <col min="220" max="220" customWidth="1" width="9.140625" style="3"/>
    <col min="221" max="221" customWidth="1" width="9.140625" style="3"/>
    <col min="222" max="222" customWidth="1" width="9.140625" style="3"/>
    <col min="223" max="223" customWidth="1" width="9.140625" style="3"/>
    <col min="224" max="224" customWidth="1" width="9.140625" style="3"/>
    <col min="225" max="225" customWidth="1" width="9.140625" style="3"/>
    <col min="226" max="226" customWidth="1" width="9.140625" style="3"/>
    <col min="227" max="227" customWidth="1" width="9.140625" style="3"/>
    <col min="228" max="228" customWidth="1" width="9.140625" style="3"/>
    <col min="229" max="229" customWidth="1" width="9.140625" style="3"/>
    <col min="230" max="230" customWidth="1" width="9.140625" style="3"/>
    <col min="231" max="231" customWidth="1" width="9.140625" style="3"/>
    <col min="232" max="232" customWidth="1" width="9.140625" style="3"/>
    <col min="233" max="233" customWidth="1" width="9.140625" style="3"/>
    <col min="234" max="234" customWidth="1" width="9.140625" style="3"/>
    <col min="235" max="235" customWidth="1" width="9.140625" style="3"/>
    <col min="236" max="236" customWidth="1" width="9.140625" style="3"/>
    <col min="237" max="237" customWidth="1" width="9.140625" style="3"/>
    <col min="238" max="238" customWidth="1" width="9.140625" style="3"/>
    <col min="239" max="239" customWidth="1" width="9.140625" style="3"/>
    <col min="240" max="240" customWidth="1" width="9.140625" style="3"/>
    <col min="241" max="241" customWidth="1" width="9.140625" style="3"/>
    <col min="242" max="242" customWidth="1" width="9.140625" style="3"/>
    <col min="243" max="243" customWidth="1" width="9.140625" style="3"/>
    <col min="244" max="244" customWidth="1" width="9.140625" style="3"/>
    <col min="245" max="245" customWidth="1" width="9.140625" style="3"/>
    <col min="246" max="246" customWidth="1" width="9.140625" style="3"/>
    <col min="247" max="247" customWidth="1" width="9.140625" style="3"/>
    <col min="248" max="248" customWidth="1" width="9.140625" style="3"/>
    <col min="249" max="249" customWidth="1" width="9.140625" style="3"/>
    <col min="250" max="250" customWidth="1" width="9.140625" style="3"/>
    <col min="251" max="251" customWidth="1" width="9.140625" style="3"/>
    <col min="252" max="252" customWidth="1" width="9.140625" style="3"/>
    <col min="253" max="253" customWidth="1" width="9.140625" style="3"/>
    <col min="254" max="254" customWidth="1" width="9.140625" style="3"/>
    <col min="255" max="255" customWidth="1" width="9.140625" style="3"/>
    <col min="256" max="256" customWidth="1" width="9.140625" style="3"/>
    <col min="257" max="16384" width="9" style="0" hidden="0"/>
  </cols>
  <sheetData>
    <row r="1" spans="8:8" s="3" ht="15.75" customFormat="1">
      <c r="E1" s="3" t="s">
        <v>0</v>
      </c>
      <c r="F1" s="3" t="s">
        <v>79</v>
      </c>
    </row>
    <row r="2" spans="8:8" s="3" ht="15.75" customFormat="1">
      <c r="B2" s="3" t="s">
        <v>70</v>
      </c>
      <c r="C2" s="32">
        <v>57.5</v>
      </c>
      <c r="E2" s="3">
        <v>2015.0</v>
      </c>
      <c r="F2" s="32">
        <v>3.1</v>
      </c>
    </row>
    <row r="3" spans="8:8" s="3" ht="15.75" customFormat="1">
      <c r="B3" s="3" t="s">
        <v>78</v>
      </c>
      <c r="C3" s="32">
        <v>3.4</v>
      </c>
      <c r="E3" s="3">
        <v>2014.0</v>
      </c>
      <c r="F3" s="32">
        <v>2.92</v>
      </c>
    </row>
    <row r="4" spans="8:8" s="3" ht="15.75" customFormat="1">
      <c r="B4" s="3" t="s">
        <v>90</v>
      </c>
      <c r="C4" s="31">
        <v>52.0</v>
      </c>
      <c r="E4" s="3">
        <v>2013.0</v>
      </c>
      <c r="F4" s="32">
        <v>2.6</v>
      </c>
    </row>
    <row r="5" spans="8:8" s="3" ht="15.75" customFormat="1">
      <c r="E5" s="3">
        <v>2012.0</v>
      </c>
      <c r="F5" s="32">
        <v>2.3</v>
      </c>
    </row>
    <row r="6" spans="8:8" s="3" ht="15.75" customFormat="1">
      <c r="E6" s="3">
        <v>2011.0</v>
      </c>
      <c r="F6" s="32">
        <v>2.12</v>
      </c>
    </row>
    <row r="8" spans="8:8" s="3" ht="15.75" customFormat="1">
      <c r="A8" s="3" t="s">
        <v>6</v>
      </c>
      <c r="B8" s="3" t="s">
        <v>80</v>
      </c>
    </row>
    <row r="9" spans="8:8" s="3" ht="15.75" customFormat="1">
      <c r="B9" s="3" t="s">
        <v>0</v>
      </c>
      <c r="C9" s="3" t="s">
        <v>86</v>
      </c>
    </row>
    <row r="10" spans="8:8" s="3" ht="15.75" customFormat="1">
      <c r="B10" s="3">
        <v>2011.0</v>
      </c>
    </row>
    <row r="11" spans="8:8" s="3" ht="15.75" customFormat="1">
      <c r="B11" s="3">
        <v>2012.0</v>
      </c>
      <c r="C11" s="18">
        <f>F5/F6-1</f>
        <v>0.08490566037735992</v>
      </c>
    </row>
    <row r="12" spans="8:8" s="3" ht="15.75" customFormat="1">
      <c r="B12" s="3">
        <v>2013.0</v>
      </c>
      <c r="C12" s="18">
        <f>F4/F5-1</f>
        <v>0.1304347826087</v>
      </c>
    </row>
    <row r="13" spans="8:8" s="3" ht="15.75" customFormat="1">
      <c r="B13" s="3">
        <v>2015.0</v>
      </c>
      <c r="C13" s="18">
        <f>F3/F4-1</f>
        <v>0.12307692307691998</v>
      </c>
    </row>
    <row r="14" spans="8:8" s="3" ht="15.75" customFormat="1">
      <c r="B14" s="3">
        <v>2015.0</v>
      </c>
      <c r="C14" s="18">
        <f>F2/F3-1</f>
        <v>0.061643835616439935</v>
      </c>
    </row>
    <row r="15" spans="8:8" s="3" ht="15.75" customFormat="1">
      <c r="B15" s="3" t="s">
        <v>12</v>
      </c>
      <c r="C15" s="20">
        <f>AVERAGE(C11:C14)</f>
        <v>0.10001530041985496</v>
      </c>
    </row>
    <row r="18" spans="8:8" s="3" ht="15.75" customFormat="1">
      <c r="A18" s="3" t="s">
        <v>8</v>
      </c>
      <c r="B18" s="3" t="s">
        <v>87</v>
      </c>
    </row>
    <row r="19" spans="8:8" s="3" ht="15.75" customFormat="1">
      <c r="C19" s="18">
        <f>C3/C4+C15</f>
        <v>0.1653999158044704</v>
      </c>
      <c r="D19" s="25" t="s">
        <v>91</v>
      </c>
    </row>
    <row r="21" spans="8:8" s="3" ht="15.75" customFormat="1">
      <c r="A21" s="3" t="s">
        <v>10</v>
      </c>
      <c r="B21" s="3" t="s">
        <v>88</v>
      </c>
    </row>
    <row r="22" spans="8:8" s="3" ht="15.75" customFormat="1">
      <c r="C22" s="18">
        <f>C3/C2+C15</f>
        <v>0.1591457352024637</v>
      </c>
      <c r="D22" s="25" t="s">
        <v>92</v>
      </c>
    </row>
    <row r="24" spans="8:8" s="3" ht="15.75" customFormat="1">
      <c r="A24" s="3" t="s">
        <v>19</v>
      </c>
      <c r="B24" s="3" t="s">
        <v>89</v>
      </c>
    </row>
    <row r="25" spans="8:8" s="3" ht="15.75" customFormat="1">
      <c r="C25" s="18">
        <f>C3/C4+C15</f>
        <v>0.1653999158044704</v>
      </c>
    </row>
  </sheetData>
  <pageMargins left="0.7" right="0.7" top="0.75" bottom="0.75" header="0.3" footer="0.3"/>
</worksheet>
</file>

<file path=xl/worksheets/sheet8.xml><?xml version="1.0" encoding="utf-8"?>
<worksheet xmlns:r="http://schemas.openxmlformats.org/officeDocument/2006/relationships" xmlns="http://schemas.openxmlformats.org/spreadsheetml/2006/main">
  <dimension ref="A1:E30"/>
  <sheetViews>
    <sheetView workbookViewId="0" topLeftCell="A16">
      <selection activeCell="G31" sqref="G31"/>
    </sheetView>
  </sheetViews>
  <sheetFormatPr defaultRowHeight="15.75" defaultColWidth="10"/>
  <cols>
    <col min="1" max="1" customWidth="1" width="9.140625" style="3"/>
    <col min="2" max="2" customWidth="1" width="24.140625" style="3"/>
    <col min="3" max="3" customWidth="1" width="11.425781" style="3"/>
    <col min="4" max="4" customWidth="1" width="9.140625" style="3"/>
    <col min="5" max="5" customWidth="1" width="9.140625" style="3"/>
    <col min="6" max="6" customWidth="1" width="9.140625" style="3"/>
    <col min="7" max="7" customWidth="1" width="9.140625" style="3"/>
    <col min="8" max="8" customWidth="1" width="9.140625" style="3"/>
    <col min="9" max="9" customWidth="1" width="9.140625" style="3"/>
    <col min="10" max="10" customWidth="1" width="9.140625" style="3"/>
    <col min="11" max="11" customWidth="1" width="9.140625" style="3"/>
    <col min="12" max="12" customWidth="1" width="9.140625" style="3"/>
    <col min="13" max="13" customWidth="1" width="9.140625" style="3"/>
    <col min="14" max="14" customWidth="1" width="9.140625" style="3"/>
    <col min="15" max="15" customWidth="1" width="9.140625" style="3"/>
    <col min="16" max="16" customWidth="1" width="9.140625" style="3"/>
    <col min="17" max="17" customWidth="1" width="9.140625" style="3"/>
    <col min="18" max="18" customWidth="1" width="9.140625" style="3"/>
    <col min="19" max="19" customWidth="1" width="9.140625" style="3"/>
    <col min="20" max="20" customWidth="1" width="9.140625" style="3"/>
    <col min="21" max="21" customWidth="1" width="9.140625" style="3"/>
    <col min="22" max="22" customWidth="1" width="9.140625" style="3"/>
    <col min="23" max="23" customWidth="1" width="9.140625" style="3"/>
    <col min="24" max="24" customWidth="1" width="9.140625" style="3"/>
    <col min="25" max="25" customWidth="1" width="9.140625" style="3"/>
    <col min="26" max="26" customWidth="1" width="9.140625" style="3"/>
    <col min="27" max="27" customWidth="1" width="9.140625" style="3"/>
    <col min="28" max="28" customWidth="1" width="9.140625" style="3"/>
    <col min="29" max="29" customWidth="1" width="9.140625" style="3"/>
    <col min="30" max="30" customWidth="1" width="9.140625" style="3"/>
    <col min="31" max="31" customWidth="1" width="9.140625" style="3"/>
    <col min="32" max="32" customWidth="1" width="9.140625" style="3"/>
    <col min="33" max="33" customWidth="1" width="9.140625" style="3"/>
    <col min="34" max="34" customWidth="1" width="9.140625" style="3"/>
    <col min="35" max="35" customWidth="1" width="9.140625" style="3"/>
    <col min="36" max="36" customWidth="1" width="9.140625" style="3"/>
    <col min="37" max="37" customWidth="1" width="9.140625" style="3"/>
    <col min="38" max="38" customWidth="1" width="9.140625" style="3"/>
    <col min="39" max="39" customWidth="1" width="9.140625" style="3"/>
    <col min="40" max="40" customWidth="1" width="9.140625" style="3"/>
    <col min="41" max="41" customWidth="1" width="9.140625" style="3"/>
    <col min="42" max="42" customWidth="1" width="9.140625" style="3"/>
    <col min="43" max="43" customWidth="1" width="9.140625" style="3"/>
    <col min="44" max="44" customWidth="1" width="9.140625" style="3"/>
    <col min="45" max="45" customWidth="1" width="9.140625" style="3"/>
    <col min="46" max="46" customWidth="1" width="9.140625" style="3"/>
    <col min="47" max="47" customWidth="1" width="9.140625" style="3"/>
    <col min="48" max="48" customWidth="1" width="9.140625" style="3"/>
    <col min="49" max="49" customWidth="1" width="9.140625" style="3"/>
    <col min="50" max="50" customWidth="1" width="9.140625" style="3"/>
    <col min="51" max="51" customWidth="1" width="9.140625" style="3"/>
    <col min="52" max="52" customWidth="1" width="9.140625" style="3"/>
    <col min="53" max="53" customWidth="1" width="9.140625" style="3"/>
    <col min="54" max="54" customWidth="1" width="9.140625" style="3"/>
    <col min="55" max="55" customWidth="1" width="9.140625" style="3"/>
    <col min="56" max="56" customWidth="1" width="9.140625" style="3"/>
    <col min="57" max="57" customWidth="1" width="9.140625" style="3"/>
    <col min="58" max="58" customWidth="1" width="9.140625" style="3"/>
    <col min="59" max="59" customWidth="1" width="9.140625" style="3"/>
    <col min="60" max="60" customWidth="1" width="9.140625" style="3"/>
    <col min="61" max="61" customWidth="1" width="9.140625" style="3"/>
    <col min="62" max="62" customWidth="1" width="9.140625" style="3"/>
    <col min="63" max="63" customWidth="1" width="9.140625" style="3"/>
    <col min="64" max="64" customWidth="1" width="9.140625" style="3"/>
    <col min="65" max="65" customWidth="1" width="9.140625" style="3"/>
    <col min="66" max="66" customWidth="1" width="9.140625" style="3"/>
    <col min="67" max="67" customWidth="1" width="9.140625" style="3"/>
    <col min="68" max="68" customWidth="1" width="9.140625" style="3"/>
    <col min="69" max="69" customWidth="1" width="9.140625" style="3"/>
    <col min="70" max="70" customWidth="1" width="9.140625" style="3"/>
    <col min="71" max="71" customWidth="1" width="9.140625" style="3"/>
    <col min="72" max="72" customWidth="1" width="9.140625" style="3"/>
    <col min="73" max="73" customWidth="1" width="9.140625" style="3"/>
    <col min="74" max="74" customWidth="1" width="9.140625" style="3"/>
    <col min="75" max="75" customWidth="1" width="9.140625" style="3"/>
    <col min="76" max="76" customWidth="1" width="9.140625" style="3"/>
    <col min="77" max="77" customWidth="1" width="9.140625" style="3"/>
    <col min="78" max="78" customWidth="1" width="9.140625" style="3"/>
    <col min="79" max="79" customWidth="1" width="9.140625" style="3"/>
    <col min="80" max="80" customWidth="1" width="9.140625" style="3"/>
    <col min="81" max="81" customWidth="1" width="9.140625" style="3"/>
    <col min="82" max="82" customWidth="1" width="9.140625" style="3"/>
    <col min="83" max="83" customWidth="1" width="9.140625" style="3"/>
    <col min="84" max="84" customWidth="1" width="9.140625" style="3"/>
    <col min="85" max="85" customWidth="1" width="9.140625" style="3"/>
    <col min="86" max="86" customWidth="1" width="9.140625" style="3"/>
    <col min="87" max="87" customWidth="1" width="9.140625" style="3"/>
    <col min="88" max="88" customWidth="1" width="9.140625" style="3"/>
    <col min="89" max="89" customWidth="1" width="9.140625" style="3"/>
    <col min="90" max="90" customWidth="1" width="9.140625" style="3"/>
    <col min="91" max="91" customWidth="1" width="9.140625" style="3"/>
    <col min="92" max="92" customWidth="1" width="9.140625" style="3"/>
    <col min="93" max="93" customWidth="1" width="9.140625" style="3"/>
    <col min="94" max="94" customWidth="1" width="9.140625" style="3"/>
    <col min="95" max="95" customWidth="1" width="9.140625" style="3"/>
    <col min="96" max="96" customWidth="1" width="9.140625" style="3"/>
    <col min="97" max="97" customWidth="1" width="9.140625" style="3"/>
    <col min="98" max="98" customWidth="1" width="9.140625" style="3"/>
    <col min="99" max="99" customWidth="1" width="9.140625" style="3"/>
    <col min="100" max="100" customWidth="1" width="9.140625" style="3"/>
    <col min="101" max="101" customWidth="1" width="9.140625" style="3"/>
    <col min="102" max="102" customWidth="1" width="9.140625" style="3"/>
    <col min="103" max="103" customWidth="1" width="9.140625" style="3"/>
    <col min="104" max="104" customWidth="1" width="9.140625" style="3"/>
    <col min="105" max="105" customWidth="1" width="9.140625" style="3"/>
    <col min="106" max="106" customWidth="1" width="9.140625" style="3"/>
    <col min="107" max="107" customWidth="1" width="9.140625" style="3"/>
    <col min="108" max="108" customWidth="1" width="9.140625" style="3"/>
    <col min="109" max="109" customWidth="1" width="9.140625" style="3"/>
    <col min="110" max="110" customWidth="1" width="9.140625" style="3"/>
    <col min="111" max="111" customWidth="1" width="9.140625" style="3"/>
    <col min="112" max="112" customWidth="1" width="9.140625" style="3"/>
    <col min="113" max="113" customWidth="1" width="9.140625" style="3"/>
    <col min="114" max="114" customWidth="1" width="9.140625" style="3"/>
    <col min="115" max="115" customWidth="1" width="9.140625" style="3"/>
    <col min="116" max="116" customWidth="1" width="9.140625" style="3"/>
    <col min="117" max="117" customWidth="1" width="9.140625" style="3"/>
    <col min="118" max="118" customWidth="1" width="9.140625" style="3"/>
    <col min="119" max="119" customWidth="1" width="9.140625" style="3"/>
    <col min="120" max="120" customWidth="1" width="9.140625" style="3"/>
    <col min="121" max="121" customWidth="1" width="9.140625" style="3"/>
    <col min="122" max="122" customWidth="1" width="9.140625" style="3"/>
    <col min="123" max="123" customWidth="1" width="9.140625" style="3"/>
    <col min="124" max="124" customWidth="1" width="9.140625" style="3"/>
    <col min="125" max="125" customWidth="1" width="9.140625" style="3"/>
    <col min="126" max="126" customWidth="1" width="9.140625" style="3"/>
    <col min="127" max="127" customWidth="1" width="9.140625" style="3"/>
    <col min="128" max="128" customWidth="1" width="9.140625" style="3"/>
    <col min="129" max="129" customWidth="1" width="9.140625" style="3"/>
    <col min="130" max="130" customWidth="1" width="9.140625" style="3"/>
    <col min="131" max="131" customWidth="1" width="9.140625" style="3"/>
    <col min="132" max="132" customWidth="1" width="9.140625" style="3"/>
    <col min="133" max="133" customWidth="1" width="9.140625" style="3"/>
    <col min="134" max="134" customWidth="1" width="9.140625" style="3"/>
    <col min="135" max="135" customWidth="1" width="9.140625" style="3"/>
    <col min="136" max="136" customWidth="1" width="9.140625" style="3"/>
    <col min="137" max="137" customWidth="1" width="9.140625" style="3"/>
    <col min="138" max="138" customWidth="1" width="9.140625" style="3"/>
    <col min="139" max="139" customWidth="1" width="9.140625" style="3"/>
    <col min="140" max="140" customWidth="1" width="9.140625" style="3"/>
    <col min="141" max="141" customWidth="1" width="9.140625" style="3"/>
    <col min="142" max="142" customWidth="1" width="9.140625" style="3"/>
    <col min="143" max="143" customWidth="1" width="9.140625" style="3"/>
    <col min="144" max="144" customWidth="1" width="9.140625" style="3"/>
    <col min="145" max="145" customWidth="1" width="9.140625" style="3"/>
    <col min="146" max="146" customWidth="1" width="9.140625" style="3"/>
    <col min="147" max="147" customWidth="1" width="9.140625" style="3"/>
    <col min="148" max="148" customWidth="1" width="9.140625" style="3"/>
    <col min="149" max="149" customWidth="1" width="9.140625" style="3"/>
    <col min="150" max="150" customWidth="1" width="9.140625" style="3"/>
    <col min="151" max="151" customWidth="1" width="9.140625" style="3"/>
    <col min="152" max="152" customWidth="1" width="9.140625" style="3"/>
    <col min="153" max="153" customWidth="1" width="9.140625" style="3"/>
    <col min="154" max="154" customWidth="1" width="9.140625" style="3"/>
    <col min="155" max="155" customWidth="1" width="9.140625" style="3"/>
    <col min="156" max="156" customWidth="1" width="9.140625" style="3"/>
    <col min="157" max="157" customWidth="1" width="9.140625" style="3"/>
    <col min="158" max="158" customWidth="1" width="9.140625" style="3"/>
    <col min="159" max="159" customWidth="1" width="9.140625" style="3"/>
    <col min="160" max="160" customWidth="1" width="9.140625" style="3"/>
    <col min="161" max="161" customWidth="1" width="9.140625" style="3"/>
    <col min="162" max="162" customWidth="1" width="9.140625" style="3"/>
    <col min="163" max="163" customWidth="1" width="9.140625" style="3"/>
    <col min="164" max="164" customWidth="1" width="9.140625" style="3"/>
    <col min="165" max="165" customWidth="1" width="9.140625" style="3"/>
    <col min="166" max="166" customWidth="1" width="9.140625" style="3"/>
    <col min="167" max="167" customWidth="1" width="9.140625" style="3"/>
    <col min="168" max="168" customWidth="1" width="9.140625" style="3"/>
    <col min="169" max="169" customWidth="1" width="9.140625" style="3"/>
    <col min="170" max="170" customWidth="1" width="9.140625" style="3"/>
    <col min="171" max="171" customWidth="1" width="9.140625" style="3"/>
    <col min="172" max="172" customWidth="1" width="9.140625" style="3"/>
    <col min="173" max="173" customWidth="1" width="9.140625" style="3"/>
    <col min="174" max="174" customWidth="1" width="9.140625" style="3"/>
    <col min="175" max="175" customWidth="1" width="9.140625" style="3"/>
    <col min="176" max="176" customWidth="1" width="9.140625" style="3"/>
    <col min="177" max="177" customWidth="1" width="9.140625" style="3"/>
    <col min="178" max="178" customWidth="1" width="9.140625" style="3"/>
    <col min="179" max="179" customWidth="1" width="9.140625" style="3"/>
    <col min="180" max="180" customWidth="1" width="9.140625" style="3"/>
    <col min="181" max="181" customWidth="1" width="9.140625" style="3"/>
    <col min="182" max="182" customWidth="1" width="9.140625" style="3"/>
    <col min="183" max="183" customWidth="1" width="9.140625" style="3"/>
    <col min="184" max="184" customWidth="1" width="9.140625" style="3"/>
    <col min="185" max="185" customWidth="1" width="9.140625" style="3"/>
    <col min="186" max="186" customWidth="1" width="9.140625" style="3"/>
    <col min="187" max="187" customWidth="1" width="9.140625" style="3"/>
    <col min="188" max="188" customWidth="1" width="9.140625" style="3"/>
    <col min="189" max="189" customWidth="1" width="9.140625" style="3"/>
    <col min="190" max="190" customWidth="1" width="9.140625" style="3"/>
    <col min="191" max="191" customWidth="1" width="9.140625" style="3"/>
    <col min="192" max="192" customWidth="1" width="9.140625" style="3"/>
    <col min="193" max="193" customWidth="1" width="9.140625" style="3"/>
    <col min="194" max="194" customWidth="1" width="9.140625" style="3"/>
    <col min="195" max="195" customWidth="1" width="9.140625" style="3"/>
    <col min="196" max="196" customWidth="1" width="9.140625" style="3"/>
    <col min="197" max="197" customWidth="1" width="9.140625" style="3"/>
    <col min="198" max="198" customWidth="1" width="9.140625" style="3"/>
    <col min="199" max="199" customWidth="1" width="9.140625" style="3"/>
    <col min="200" max="200" customWidth="1" width="9.140625" style="3"/>
    <col min="201" max="201" customWidth="1" width="9.140625" style="3"/>
    <col min="202" max="202" customWidth="1" width="9.140625" style="3"/>
    <col min="203" max="203" customWidth="1" width="9.140625" style="3"/>
    <col min="204" max="204" customWidth="1" width="9.140625" style="3"/>
    <col min="205" max="205" customWidth="1" width="9.140625" style="3"/>
    <col min="206" max="206" customWidth="1" width="9.140625" style="3"/>
    <col min="207" max="207" customWidth="1" width="9.140625" style="3"/>
    <col min="208" max="208" customWidth="1" width="9.140625" style="3"/>
    <col min="209" max="209" customWidth="1" width="9.140625" style="3"/>
    <col min="210" max="210" customWidth="1" width="9.140625" style="3"/>
    <col min="211" max="211" customWidth="1" width="9.140625" style="3"/>
    <col min="212" max="212" customWidth="1" width="9.140625" style="3"/>
    <col min="213" max="213" customWidth="1" width="9.140625" style="3"/>
    <col min="214" max="214" customWidth="1" width="9.140625" style="3"/>
    <col min="215" max="215" customWidth="1" width="9.140625" style="3"/>
    <col min="216" max="216" customWidth="1" width="9.140625" style="3"/>
    <col min="217" max="217" customWidth="1" width="9.140625" style="3"/>
    <col min="218" max="218" customWidth="1" width="9.140625" style="3"/>
    <col min="219" max="219" customWidth="1" width="9.140625" style="3"/>
    <col min="220" max="220" customWidth="1" width="9.140625" style="3"/>
    <col min="221" max="221" customWidth="1" width="9.140625" style="3"/>
    <col min="222" max="222" customWidth="1" width="9.140625" style="3"/>
    <col min="223" max="223" customWidth="1" width="9.140625" style="3"/>
    <col min="224" max="224" customWidth="1" width="9.140625" style="3"/>
    <col min="225" max="225" customWidth="1" width="9.140625" style="3"/>
    <col min="226" max="226" customWidth="1" width="9.140625" style="3"/>
    <col min="227" max="227" customWidth="1" width="9.140625" style="3"/>
    <col min="228" max="228" customWidth="1" width="9.140625" style="3"/>
    <col min="229" max="229" customWidth="1" width="9.140625" style="3"/>
    <col min="230" max="230" customWidth="1" width="9.140625" style="3"/>
    <col min="231" max="231" customWidth="1" width="9.140625" style="3"/>
    <col min="232" max="232" customWidth="1" width="9.140625" style="3"/>
    <col min="233" max="233" customWidth="1" width="9.140625" style="3"/>
    <col min="234" max="234" customWidth="1" width="9.140625" style="3"/>
    <col min="235" max="235" customWidth="1" width="9.140625" style="3"/>
    <col min="236" max="236" customWidth="1" width="9.140625" style="3"/>
    <col min="237" max="237" customWidth="1" width="9.140625" style="3"/>
    <col min="238" max="238" customWidth="1" width="9.140625" style="3"/>
    <col min="239" max="239" customWidth="1" width="9.140625" style="3"/>
    <col min="240" max="240" customWidth="1" width="9.140625" style="3"/>
    <col min="241" max="241" customWidth="1" width="9.140625" style="3"/>
    <col min="242" max="242" customWidth="1" width="9.140625" style="3"/>
    <col min="243" max="243" customWidth="1" width="9.140625" style="3"/>
    <col min="244" max="244" customWidth="1" width="9.140625" style="3"/>
    <col min="245" max="245" customWidth="1" width="9.140625" style="3"/>
    <col min="246" max="246" customWidth="1" width="9.140625" style="3"/>
    <col min="247" max="247" customWidth="1" width="9.140625" style="3"/>
    <col min="248" max="248" customWidth="1" width="9.140625" style="3"/>
    <col min="249" max="249" customWidth="1" width="9.140625" style="3"/>
    <col min="250" max="250" customWidth="1" width="9.140625" style="3"/>
    <col min="251" max="251" customWidth="1" width="9.140625" style="3"/>
    <col min="252" max="252" customWidth="1" width="9.140625" style="3"/>
    <col min="253" max="253" customWidth="1" width="9.140625" style="3"/>
    <col min="254" max="254" customWidth="1" width="9.140625" style="3"/>
    <col min="255" max="255" customWidth="1" width="9.140625" style="3"/>
    <col min="256" max="256" customWidth="1" width="9.140625" style="3"/>
    <col min="257" max="16384" width="9" style="0" hidden="0"/>
  </cols>
  <sheetData>
    <row r="2" spans="8:8">
      <c r="B2" s="3" t="s">
        <v>95</v>
      </c>
      <c r="C2" s="31">
        <v>1000.0</v>
      </c>
    </row>
    <row r="3" spans="8:8">
      <c r="B3" s="3" t="s">
        <v>60</v>
      </c>
      <c r="C3" s="17">
        <v>0.1</v>
      </c>
    </row>
    <row r="4" spans="8:8">
      <c r="B4" s="3" t="s">
        <v>98</v>
      </c>
      <c r="C4" s="30">
        <f>C2*C3</f>
        <v>100.0</v>
      </c>
    </row>
    <row r="5" spans="8:8">
      <c r="B5" s="3" t="s">
        <v>96</v>
      </c>
      <c r="C5" s="34">
        <v>10.0</v>
      </c>
    </row>
    <row r="6" spans="8:8">
      <c r="B6" s="3" t="s">
        <v>57</v>
      </c>
      <c r="C6" s="17">
        <v>0.4</v>
      </c>
    </row>
    <row r="7" spans="8:8">
      <c r="B7" s="3" t="s">
        <v>70</v>
      </c>
      <c r="C7" s="31">
        <v>980.0</v>
      </c>
    </row>
    <row r="8" spans="8:8">
      <c r="B8" s="3" t="s">
        <v>99</v>
      </c>
      <c r="C8" s="31">
        <f>0.03*C2</f>
        <v>30.0</v>
      </c>
    </row>
    <row r="9" spans="8:8">
      <c r="B9" s="3" t="s">
        <v>87</v>
      </c>
      <c r="C9" s="31">
        <f>C7-C8</f>
        <v>950.0</v>
      </c>
    </row>
    <row r="10" spans="8:8">
      <c r="B10" s="3" t="s">
        <v>63</v>
      </c>
      <c r="C10" s="18">
        <f>(C4+(C2-C9)/C5)/((C9+C2)/2)</f>
        <v>0.1076923076923077</v>
      </c>
    </row>
    <row r="11" spans="8:8">
      <c r="A11" s="3" t="s">
        <v>6</v>
      </c>
      <c r="B11" s="3" t="s">
        <v>106</v>
      </c>
      <c r="C11" s="12">
        <f>C10*(1-C6)</f>
        <v>0.06461538461538462</v>
      </c>
    </row>
    <row r="13" spans="8:8">
      <c r="A13" s="3" t="s">
        <v>8</v>
      </c>
      <c r="B13" s="3" t="s">
        <v>69</v>
      </c>
    </row>
    <row r="14" spans="8:8">
      <c r="B14" s="3" t="s">
        <v>110</v>
      </c>
      <c r="C14" s="31">
        <v>65.0</v>
      </c>
    </row>
    <row r="15" spans="8:8">
      <c r="B15" s="3" t="s">
        <v>100</v>
      </c>
      <c r="C15" s="31">
        <v>2.0</v>
      </c>
    </row>
    <row r="16" spans="8:8">
      <c r="B16" s="3" t="s">
        <v>101</v>
      </c>
      <c r="D16" s="31">
        <f>C14-C15</f>
        <v>63.0</v>
      </c>
    </row>
    <row r="17" spans="8:8">
      <c r="B17" s="3" t="s">
        <v>66</v>
      </c>
      <c r="C17" s="3" t="s">
        <v>102</v>
      </c>
      <c r="D17" s="3">
        <f>8%*100</f>
        <v>8.0</v>
      </c>
    </row>
    <row r="18" spans="8:8">
      <c r="B18" s="3" t="s">
        <v>69</v>
      </c>
      <c r="D18" s="12">
        <f>D17/D16</f>
        <v>0.12698412698412698</v>
      </c>
    </row>
    <row r="19" spans="8:8">
      <c r="D19" s="18"/>
    </row>
    <row r="20" spans="8:8">
      <c r="D20" s="18"/>
    </row>
    <row r="21" spans="8:8">
      <c r="A21" s="3" t="s">
        <v>10</v>
      </c>
      <c r="B21" s="3" t="s">
        <v>69</v>
      </c>
    </row>
    <row r="22" spans="8:8">
      <c r="B22" s="3" t="s">
        <v>62</v>
      </c>
    </row>
    <row r="23" spans="8:8">
      <c r="C23" s="30">
        <f>50-5-3</f>
        <v>42.0</v>
      </c>
      <c r="D23" s="25" t="s">
        <v>103</v>
      </c>
    </row>
    <row r="24" spans="8:8">
      <c r="C24" s="35">
        <f>(4/C23)+C11</f>
        <v>0.1598534798534798</v>
      </c>
    </row>
    <row r="26" spans="8:8">
      <c r="A26" s="3" t="s">
        <v>19</v>
      </c>
      <c r="B26" s="3" t="s">
        <v>97</v>
      </c>
    </row>
    <row r="27" spans="8:8">
      <c r="B27" s="3" t="s">
        <v>104</v>
      </c>
      <c r="C27" s="18">
        <f>0.4*C11</f>
        <v>0.02584615384615385</v>
      </c>
      <c r="D27" s="25" t="s">
        <v>107</v>
      </c>
    </row>
    <row r="28" spans="8:8">
      <c r="B28" s="3" t="s">
        <v>93</v>
      </c>
      <c r="C28" s="18">
        <f>0.1*D18</f>
        <v>0.012698412698412698</v>
      </c>
      <c r="D28" s="25" t="s">
        <v>108</v>
      </c>
    </row>
    <row r="29" spans="8:8">
      <c r="B29" s="3" t="s">
        <v>94</v>
      </c>
      <c r="C29" s="18">
        <f>0.5*C24</f>
        <v>0.0799267399267399</v>
      </c>
      <c r="D29" s="25" t="s">
        <v>109</v>
      </c>
    </row>
    <row r="30" spans="8:8">
      <c r="B30" s="3" t="s">
        <v>97</v>
      </c>
      <c r="C30" s="20">
        <f>SUM(C27:C29)</f>
        <v>0.11847130647130645</v>
      </c>
      <c r="D30" s="25" t="s">
        <v>105</v>
      </c>
    </row>
  </sheetData>
  <pageMargins left="0.7" right="0.7" top="0.75" bottom="0.75" header="0.3" footer="0.3"/>
</worksheet>
</file>

<file path=docProps/app.xml><?xml version="1.0" encoding="utf-8"?>
<Properties xmlns="http://schemas.openxmlformats.org/officeDocument/2006/extended-properties">
  <Application>Kingsoft Office</Application>
  <DocSecurity>0</DocSecurity>
  <ScaleCrop>0</ScaleCrop>
  <LinksUpToDate>0</LinksUpToDate>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Windows User</dc:creator>
  <cp:lastModifiedBy>Windows User</cp:lastModifiedBy>
  <dcterms:created xsi:type="dcterms:W3CDTF">2019-03-03T14:24:21Z</dcterms:created>
  <dcterms:modified xsi:type="dcterms:W3CDTF">2019-03-04T00:48:16Z</dcterms:modified>
</cp:coreProperties>
</file>